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425" activeTab="4"/>
  </bookViews>
  <sheets>
    <sheet name="KV 1 mell" sheetId="1" r:id="rId1"/>
    <sheet name="KV 2 mell" sheetId="2" r:id="rId2"/>
    <sheet name="KV 3 mell" sheetId="3" r:id="rId3"/>
    <sheet name="KV 4 mell" sheetId="4" r:id="rId4"/>
    <sheet name="Kv 5 mell" sheetId="5" r:id="rId5"/>
  </sheets>
  <definedNames/>
  <calcPr fullCalcOnLoad="1"/>
</workbook>
</file>

<file path=xl/sharedStrings.xml><?xml version="1.0" encoding="utf-8"?>
<sst xmlns="http://schemas.openxmlformats.org/spreadsheetml/2006/main" count="777" uniqueCount="364">
  <si>
    <t>Révfülöp Nagyközség Önkormányzata</t>
  </si>
  <si>
    <t xml:space="preserve"> 2013. évi bevételi és kiadási előirányzatainak főösszesítője</t>
  </si>
  <si>
    <t>Ezer Ft</t>
  </si>
  <si>
    <t>Sor szám</t>
  </si>
  <si>
    <t>Bevételek</t>
  </si>
  <si>
    <t>A</t>
  </si>
  <si>
    <t>B</t>
  </si>
  <si>
    <t>1.</t>
  </si>
  <si>
    <t>I.</t>
  </si>
  <si>
    <t>Működési bevételek</t>
  </si>
  <si>
    <t>2.</t>
  </si>
  <si>
    <t>Intézményi működéssel kapcsolatos bevételek</t>
  </si>
  <si>
    <t>3.</t>
  </si>
  <si>
    <t>Általános forgalmi adó</t>
  </si>
  <si>
    <t>4.</t>
  </si>
  <si>
    <t>Kamat bevételek</t>
  </si>
  <si>
    <t>5.</t>
  </si>
  <si>
    <t>Összesen</t>
  </si>
  <si>
    <t>6.</t>
  </si>
  <si>
    <t>II.</t>
  </si>
  <si>
    <t>7.</t>
  </si>
  <si>
    <t>Helyi adók</t>
  </si>
  <si>
    <t>8.</t>
  </si>
  <si>
    <t>Átengedett központi adók</t>
  </si>
  <si>
    <t>9.</t>
  </si>
  <si>
    <t>Talajterhelési díj</t>
  </si>
  <si>
    <t>10.</t>
  </si>
  <si>
    <t>Egyéb sajátos bevétel</t>
  </si>
  <si>
    <t>11.</t>
  </si>
  <si>
    <t>Bírság, pótlék</t>
  </si>
  <si>
    <t>12.</t>
  </si>
  <si>
    <t>13.</t>
  </si>
  <si>
    <t>III.</t>
  </si>
  <si>
    <t>Támogatások</t>
  </si>
  <si>
    <t>14.</t>
  </si>
  <si>
    <t>IV.</t>
  </si>
  <si>
    <t>Felhalmozási és tőke jellegű bevételek</t>
  </si>
  <si>
    <t>15.</t>
  </si>
  <si>
    <t>V.</t>
  </si>
  <si>
    <t>Véglegesen átvett pénzeszközök</t>
  </si>
  <si>
    <t>16.</t>
  </si>
  <si>
    <t>Működési célú pénzeszköz átvétel</t>
  </si>
  <si>
    <t>17.</t>
  </si>
  <si>
    <t>Felhalmozási célú pénzeszköz átvétel</t>
  </si>
  <si>
    <t>18.</t>
  </si>
  <si>
    <t>19.</t>
  </si>
  <si>
    <t>VI.</t>
  </si>
  <si>
    <t>Hitel felvétel fejlesztési célra</t>
  </si>
  <si>
    <t>20.</t>
  </si>
  <si>
    <t>Kölcsön törlesztés</t>
  </si>
  <si>
    <t>21.</t>
  </si>
  <si>
    <t>VII.</t>
  </si>
  <si>
    <t>Pénzmaradvány</t>
  </si>
  <si>
    <t>22.</t>
  </si>
  <si>
    <t>VIII.</t>
  </si>
  <si>
    <t>Előző évi költségvetési elszámolás</t>
  </si>
  <si>
    <t>23.</t>
  </si>
  <si>
    <t>Függő bevétel</t>
  </si>
  <si>
    <t>24.</t>
  </si>
  <si>
    <t>Bevételek össszesen</t>
  </si>
  <si>
    <t>Kiadások</t>
  </si>
  <si>
    <t>Önkormányzat és intézmények kiadásai</t>
  </si>
  <si>
    <t>Ebből: Személyi juttatás</t>
  </si>
  <si>
    <t xml:space="preserve">          Járulékok</t>
  </si>
  <si>
    <t xml:space="preserve">          Dologi kiadások</t>
  </si>
  <si>
    <t>Működési célú pénzeszköz átadás</t>
  </si>
  <si>
    <t>Felhalmozási célú pénzeszköz átadás</t>
  </si>
  <si>
    <t>Felhalmozási kiadások</t>
  </si>
  <si>
    <t>Tartalék</t>
  </si>
  <si>
    <t>Tartalék felhalmozási kiadásokra</t>
  </si>
  <si>
    <t>Egyéb értékpapír vásárlás</t>
  </si>
  <si>
    <t>Egyéb értékpapír visszaváltás</t>
  </si>
  <si>
    <t>Függő kiadás</t>
  </si>
  <si>
    <t>Kiadások összesen</t>
  </si>
  <si>
    <t>Bérleti díj</t>
  </si>
  <si>
    <t>Áfa bevétel</t>
  </si>
  <si>
    <t>Kamat bevétel</t>
  </si>
  <si>
    <t>Óvodai intézményi ellátási díj bevétel</t>
  </si>
  <si>
    <t>Óvodai alkalmazottak étkezés térítése</t>
  </si>
  <si>
    <t>Óvoda bevétele összesen</t>
  </si>
  <si>
    <t>Szociális étkezés bevétele</t>
  </si>
  <si>
    <t>2 melléklet</t>
  </si>
  <si>
    <t xml:space="preserve">Révfülöp Nagyközség Önkormányzata és költségvetési szervei </t>
  </si>
  <si>
    <t>2013. évi bevételi előirányzatai forrásonként</t>
  </si>
  <si>
    <t>Polgármesteri Hivatal  bevétele összesen</t>
  </si>
  <si>
    <t>Szociális étkezés bevétele összesen</t>
  </si>
  <si>
    <t>Iskolai intézményi ellátási díj bevétel</t>
  </si>
  <si>
    <t>Iskolai alkalmazottak étkezés térítése</t>
  </si>
  <si>
    <t>Iskolai egyéb étkezők térítési díja</t>
  </si>
  <si>
    <t>Helyiségek bérbeadása</t>
  </si>
  <si>
    <t>Tourinform iroda bevétele</t>
  </si>
  <si>
    <t>Könyvtári szolgáltatás bevétele</t>
  </si>
  <si>
    <t>Honismeret, galéria belépődíj</t>
  </si>
  <si>
    <t>Képújság hirdetés díja</t>
  </si>
  <si>
    <t>Temetkezési szolgáltatás bevétele</t>
  </si>
  <si>
    <t>25.</t>
  </si>
  <si>
    <t>Strand bevétel</t>
  </si>
  <si>
    <t>26.</t>
  </si>
  <si>
    <t>Kilátó bevétele</t>
  </si>
  <si>
    <t>27.</t>
  </si>
  <si>
    <t>Nyilvános Wc bevétele</t>
  </si>
  <si>
    <t>28.</t>
  </si>
  <si>
    <t>Helyiségek,  eszközök bérbeadása</t>
  </si>
  <si>
    <t>29.</t>
  </si>
  <si>
    <t>Továbbszámlázott szolgáltatások</t>
  </si>
  <si>
    <t>30.</t>
  </si>
  <si>
    <t>Egyéb bevétel</t>
  </si>
  <si>
    <t>31.</t>
  </si>
  <si>
    <t>32.</t>
  </si>
  <si>
    <t xml:space="preserve">Szakfeladatok bevétele összesen </t>
  </si>
  <si>
    <t>33.</t>
  </si>
  <si>
    <t>Intézményi működési bevételek összesen</t>
  </si>
  <si>
    <t>34.</t>
  </si>
  <si>
    <t>Általános forgalmi adó bevétel összesen</t>
  </si>
  <si>
    <t>35.</t>
  </si>
  <si>
    <t>36.</t>
  </si>
  <si>
    <t>Működési bevételek összesen</t>
  </si>
  <si>
    <t>37.</t>
  </si>
  <si>
    <t>Önkormányzatok sajátos működési bevételei</t>
  </si>
  <si>
    <t>38.</t>
  </si>
  <si>
    <t>39.</t>
  </si>
  <si>
    <t>Építményadó</t>
  </si>
  <si>
    <t>40.</t>
  </si>
  <si>
    <t>Telekadó</t>
  </si>
  <si>
    <t>41.</t>
  </si>
  <si>
    <t>Idegenforgalmi adó</t>
  </si>
  <si>
    <t>42.</t>
  </si>
  <si>
    <t>Iparűzési adó</t>
  </si>
  <si>
    <t>43.</t>
  </si>
  <si>
    <t>44.</t>
  </si>
  <si>
    <t>45.</t>
  </si>
  <si>
    <t>46.</t>
  </si>
  <si>
    <t>47.</t>
  </si>
  <si>
    <t>Gépjármű adó</t>
  </si>
  <si>
    <t>48.</t>
  </si>
  <si>
    <t>49.</t>
  </si>
  <si>
    <t>50.</t>
  </si>
  <si>
    <t>51.</t>
  </si>
  <si>
    <t>Önkormányzati lakások lakbére</t>
  </si>
  <si>
    <t>52.</t>
  </si>
  <si>
    <t>Birság, pótlék</t>
  </si>
  <si>
    <t>53.</t>
  </si>
  <si>
    <t>Önk.sajátos műk.bevételei összesen</t>
  </si>
  <si>
    <t>54.</t>
  </si>
  <si>
    <t>55.</t>
  </si>
  <si>
    <t xml:space="preserve">Normatív támogatások </t>
  </si>
  <si>
    <t>56.</t>
  </si>
  <si>
    <t>Norm.támogatás  hivatal</t>
  </si>
  <si>
    <t>57.</t>
  </si>
  <si>
    <t xml:space="preserve">                          óvoda </t>
  </si>
  <si>
    <t>59.</t>
  </si>
  <si>
    <t xml:space="preserve">                           szoc.szolg.</t>
  </si>
  <si>
    <t>60.</t>
  </si>
  <si>
    <t>61.</t>
  </si>
  <si>
    <t>Központosított támogatások</t>
  </si>
  <si>
    <t>62.</t>
  </si>
  <si>
    <t>Egyéb központi támogatás</t>
  </si>
  <si>
    <t>63.</t>
  </si>
  <si>
    <t>64.</t>
  </si>
  <si>
    <t>65.</t>
  </si>
  <si>
    <t>Tárgyi eszközök , immateriális javak értékesítése</t>
  </si>
  <si>
    <t>66.</t>
  </si>
  <si>
    <t>Osztalékok</t>
  </si>
  <si>
    <t>67.</t>
  </si>
  <si>
    <t>68.</t>
  </si>
  <si>
    <t>Véglegesen átvett pénzeszköz</t>
  </si>
  <si>
    <t>69.</t>
  </si>
  <si>
    <t>70.</t>
  </si>
  <si>
    <t>OEP támogatás, védőnői szolgálat</t>
  </si>
  <si>
    <t>71.</t>
  </si>
  <si>
    <t>72.</t>
  </si>
  <si>
    <t>Óvoda működéshez társközségek támogatása</t>
  </si>
  <si>
    <t>73.</t>
  </si>
  <si>
    <t>Szoc.szolg.működéséhez társközségek tám.</t>
  </si>
  <si>
    <t>74.</t>
  </si>
  <si>
    <t>75.</t>
  </si>
  <si>
    <t>76.</t>
  </si>
  <si>
    <t>Munkaügyi központ támogatása</t>
  </si>
  <si>
    <t>77.</t>
  </si>
  <si>
    <t>Prémiumévek program támogatása</t>
  </si>
  <si>
    <t>78.</t>
  </si>
  <si>
    <t>79.</t>
  </si>
  <si>
    <t>Idegenforgalmi adó kiegészités</t>
  </si>
  <si>
    <t>80.</t>
  </si>
  <si>
    <t>81.</t>
  </si>
  <si>
    <t>82.</t>
  </si>
  <si>
    <t>83.</t>
  </si>
  <si>
    <t>Fogászat működéséhez önkorm. támogatása</t>
  </si>
  <si>
    <t>84.</t>
  </si>
  <si>
    <t>IKSZT működési kiadások pályázati támogatása</t>
  </si>
  <si>
    <t>85.</t>
  </si>
  <si>
    <t>86.</t>
  </si>
  <si>
    <t xml:space="preserve">Intézmények működési pénzeszköz átvétele </t>
  </si>
  <si>
    <t>87.</t>
  </si>
  <si>
    <t>88.</t>
  </si>
  <si>
    <t>Szennyvízcsatorna érdekeltségi hozzájárulás</t>
  </si>
  <si>
    <t>89.</t>
  </si>
  <si>
    <t>90.</t>
  </si>
  <si>
    <t>91.</t>
  </si>
  <si>
    <t>Véglegesen átvett pénzeszköz összesen</t>
  </si>
  <si>
    <t>92.</t>
  </si>
  <si>
    <t>Hitel felvétel</t>
  </si>
  <si>
    <t>93.</t>
  </si>
  <si>
    <t>94.</t>
  </si>
  <si>
    <t>Helyi támogatás visszafizetése</t>
  </si>
  <si>
    <t>95.</t>
  </si>
  <si>
    <t>96.</t>
  </si>
  <si>
    <t>97.</t>
  </si>
  <si>
    <t>98.</t>
  </si>
  <si>
    <t>99.</t>
  </si>
  <si>
    <t>Bevételek összesen</t>
  </si>
  <si>
    <t>Révfülöp Nagyközség Önkormányzata és költségvetési szervei</t>
  </si>
  <si>
    <t>2013. évi működési és fenntartási  kiadási előirányzatai  szakfeladatonként</t>
  </si>
  <si>
    <t>Szakfeladat</t>
  </si>
  <si>
    <t>Lét- szám</t>
  </si>
  <si>
    <t xml:space="preserve">Önkormányzat </t>
  </si>
  <si>
    <t>Közutak, hidak, alagutak üzemelt.</t>
  </si>
  <si>
    <t>Ebből: Dologi kiadás</t>
  </si>
  <si>
    <t>Utazás szervezés, idegenvezetés</t>
  </si>
  <si>
    <t xml:space="preserve">          Dologi kiadás</t>
  </si>
  <si>
    <t>Vízkárelhárítás</t>
  </si>
  <si>
    <t>Város és község gazdálkodás</t>
  </si>
  <si>
    <t>Köztemető fenntartás</t>
  </si>
  <si>
    <t>Közvilágítás</t>
  </si>
  <si>
    <t>Háziorvosi alapellátás</t>
  </si>
  <si>
    <t>Fogorvosi alapellátás</t>
  </si>
  <si>
    <t>Család és nővédelmi eü.gondozás</t>
  </si>
  <si>
    <t>Közfoglalkoztatás</t>
  </si>
  <si>
    <t>Szennyvíz elvezetés és kezelés</t>
  </si>
  <si>
    <t>Máshova nem sorolt sporttevékenység</t>
  </si>
  <si>
    <t>Fürdő és strand szolgáltatás</t>
  </si>
  <si>
    <t>Iskolai és egyéb étkeztetés</t>
  </si>
  <si>
    <t>Önkormányzati ig.tev. 8 hó</t>
  </si>
  <si>
    <t>Önkormányzati jogalkotás</t>
  </si>
  <si>
    <t>Önkormányzat összesen</t>
  </si>
  <si>
    <t>Polgármesteri Hivatal</t>
  </si>
  <si>
    <t>Önkormányzati ig tev. 4 hó</t>
  </si>
  <si>
    <t>58.</t>
  </si>
  <si>
    <t>Óvodai nevelés</t>
  </si>
  <si>
    <t>Óvodai nevelés, iskola előkészítés</t>
  </si>
  <si>
    <t>Óvodai intézményi étkeztetés</t>
  </si>
  <si>
    <t>Munkahelyi vendéglátás</t>
  </si>
  <si>
    <t>Óvodai nevelés összesen</t>
  </si>
  <si>
    <t xml:space="preserve">Szociális szolgálat  </t>
  </si>
  <si>
    <t>Házi segítségnyújtás</t>
  </si>
  <si>
    <t>Szociális étkeztetés</t>
  </si>
  <si>
    <r>
      <t>C</t>
    </r>
    <r>
      <rPr>
        <b/>
        <sz val="10"/>
        <rFont val="Arial"/>
        <family val="2"/>
      </rPr>
      <t>saládsegítés</t>
    </r>
  </si>
  <si>
    <t>Szociális szolgálat összesen</t>
  </si>
  <si>
    <t>113.</t>
  </si>
  <si>
    <t>114.</t>
  </si>
  <si>
    <t>Önkormányzat és intézményei összesen</t>
  </si>
  <si>
    <t>115.</t>
  </si>
  <si>
    <t>116.</t>
  </si>
  <si>
    <t>117.</t>
  </si>
  <si>
    <t>2013.évi felhalmozási kiadások előirányzata feladatonként</t>
  </si>
  <si>
    <t>Beruházás megnevezés</t>
  </si>
  <si>
    <t xml:space="preserve">A </t>
  </si>
  <si>
    <t>F</t>
  </si>
  <si>
    <t>IV</t>
  </si>
  <si>
    <t>Közvilágítás fejlesztés,  lámpahely bővítés</t>
  </si>
  <si>
    <t>IKSZT tetőtér tervezés, felújítás</t>
  </si>
  <si>
    <t>Támfalak javítása, felújítása,statikai terv (Petőfi u)</t>
  </si>
  <si>
    <t>Strandfejlesztés  Szigeti,Császtai strand</t>
  </si>
  <si>
    <t>Polgármestri Hivatal akadálymentesítése</t>
  </si>
  <si>
    <t>Halász u -Fülöp kert idegenforg.haszn.tervkoncepció</t>
  </si>
  <si>
    <t>Rendezési terv</t>
  </si>
  <si>
    <t>Hivatalba gázkazán</t>
  </si>
  <si>
    <t>Temető felmérés, kataszter készités</t>
  </si>
  <si>
    <t xml:space="preserve">Konyha leválasztás </t>
  </si>
  <si>
    <t>Hulladék tömöritő gép beszerzés</t>
  </si>
  <si>
    <t>Suzuki Ignis gépkocsi beszerzés</t>
  </si>
  <si>
    <t>Káli úti járdaépités</t>
  </si>
  <si>
    <t xml:space="preserve">Rózsakert II.Kandelláber világitás Császtai strandig </t>
  </si>
  <si>
    <t>Hivatalba telefonközpont</t>
  </si>
  <si>
    <t>Kultúrális Agóra</t>
  </si>
  <si>
    <t>Buszmegálló épités</t>
  </si>
  <si>
    <t xml:space="preserve">2013. évi pénzeszköz átadásainak és egyéb támogatásainak előirányzata </t>
  </si>
  <si>
    <t>Pénzeszköz átadás</t>
  </si>
  <si>
    <t>Hétvégi orvosi ügylethez hozzájár.</t>
  </si>
  <si>
    <t>Háziorvosi szolgálat támogatása</t>
  </si>
  <si>
    <t>Fogászat támogatása</t>
  </si>
  <si>
    <t>Egyéb támogatások</t>
  </si>
  <si>
    <t>Rendszeres pénzbeli ellátás</t>
  </si>
  <si>
    <t>Eseti pénzbeli ellátás</t>
  </si>
  <si>
    <t>Nyugd. köztisztv. szoc.és kegy. tám.</t>
  </si>
  <si>
    <t>Ifjúságpolitikai támogatás</t>
  </si>
  <si>
    <t>Sportkör támogatása</t>
  </si>
  <si>
    <t>Egészségünkért Alapítvány</t>
  </si>
  <si>
    <t>Általános Iskoláért Alapítvány</t>
  </si>
  <si>
    <t>Bursa Hungarica támogatás</t>
  </si>
  <si>
    <t>Helyi felsőoktatási ösztöndíj</t>
  </si>
  <si>
    <t>Civil Szervezetek és egyéb szervek támogatása</t>
  </si>
  <si>
    <t>Működési célú pénzeszk.átadás össz</t>
  </si>
  <si>
    <t>Fejlesztési célú pénzeszköz átadás</t>
  </si>
  <si>
    <t>Vízi Társulatnak érdekeltségi hozzájárulás</t>
  </si>
  <si>
    <t>Lakásépítési támogatás</t>
  </si>
  <si>
    <t>DRV-nek érdekeltségi hozzájár.</t>
  </si>
  <si>
    <t>Közműfejl. támogatás visszatérítés</t>
  </si>
  <si>
    <t>Körzeti új Mentőállomás építés támogatása</t>
  </si>
  <si>
    <t>Elmib részvény</t>
  </si>
  <si>
    <t>Bahart Zrt tőkeemelés</t>
  </si>
  <si>
    <t>111.</t>
  </si>
  <si>
    <t>112.</t>
  </si>
  <si>
    <t>E</t>
  </si>
  <si>
    <t>Módosítás</t>
  </si>
  <si>
    <t>2013.évi módosított előirányzat</t>
  </si>
  <si>
    <t>2013.évi eredeti előirányzat</t>
  </si>
  <si>
    <t>Vitorlás kikötő partfal</t>
  </si>
  <si>
    <t>Játszótér</t>
  </si>
  <si>
    <t>Kikötő terv</t>
  </si>
  <si>
    <t>Média fejlesztés</t>
  </si>
  <si>
    <t>Óvoda nyílászárók 1. ütem</t>
  </si>
  <si>
    <t>Közös Önkormányzati Hivatal tám.</t>
  </si>
  <si>
    <t>Várossá nyilvánítás előkészítő tanulmányterv</t>
  </si>
  <si>
    <t>3 melléklet</t>
  </si>
  <si>
    <t>3.melléklet</t>
  </si>
  <si>
    <t>1.melléklet a 2/2013.(II.12.) önkormányzati rendelethez</t>
  </si>
  <si>
    <t>4.melléklet a 2/2013.(II.12.) önkormányzati rendelethez</t>
  </si>
  <si>
    <t>5.melléklet a 2/2013.(II.12.) önkormányzati rendelethez</t>
  </si>
  <si>
    <t>Kilátóhoz vezető út felújítása</t>
  </si>
  <si>
    <t>Gyalogos híd készítés Szigeti strand mellett</t>
  </si>
  <si>
    <t>Eper pénzügyi nyilvántartó program</t>
  </si>
  <si>
    <t>Szoftver vásárlás polgármesteri hivatalba</t>
  </si>
  <si>
    <t>Suzuki segédmotorkerékpár</t>
  </si>
  <si>
    <t>Káli u. buszmegálló tetőszerkezet csere</t>
  </si>
  <si>
    <t>H-fűnyiró traktor LT 154</t>
  </si>
  <si>
    <t>C</t>
  </si>
  <si>
    <t>D</t>
  </si>
  <si>
    <t>Kistérségi feladatok ellátásához h.jár</t>
  </si>
  <si>
    <t>Óvodai társulás támogatása</t>
  </si>
  <si>
    <t>Szociális társulás támogatása</t>
  </si>
  <si>
    <t>Szerkezetátalakítási tartalék</t>
  </si>
  <si>
    <t>Önkormányzati képviselőválasztás</t>
  </si>
  <si>
    <t>Önállóan működő intézménynek  pénzeszköz átadása</t>
  </si>
  <si>
    <t>Óvoda mögötti parkoló felújítása</t>
  </si>
  <si>
    <t>Temető kerítés felújítása</t>
  </si>
  <si>
    <t>Könyvtári szolgáltatás</t>
  </si>
  <si>
    <t>Közművelődési tevékenység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</si>
  <si>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</si>
  <si>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</si>
  <si>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</si>
  <si>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</si>
  <si>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</si>
  <si>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</si>
  <si>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</si>
  <si>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</si>
  <si>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</si>
  <si>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</si>
  <si>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</si>
  <si>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Önkorm sajátos műk bevételei</t>
  </si>
  <si>
    <t>05  27</t>
  </si>
  <si>
    <t>09  16</t>
  </si>
  <si>
    <t xml:space="preserve">   12  09</t>
  </si>
  <si>
    <t>12  31</t>
  </si>
  <si>
    <t>Intézményi működéssel kapcs bevételek</t>
  </si>
  <si>
    <t>Iskola (Épitményüzemeltetés)</t>
  </si>
  <si>
    <t>Lakossági víz és csat tám átadás</t>
  </si>
  <si>
    <t>1 melléklet a 4  /2014.(V.8.) önkormányzati rendelethez</t>
  </si>
  <si>
    <t>2. melléklet a 4 /2014.(V.8.) önkormányzati rendelethez</t>
  </si>
  <si>
    <t>3. melléklet a 4  /2014.(V.8.) önkormányzati rendelethez</t>
  </si>
  <si>
    <t>4. melléklet a  4/2014.(V.8.) önkormányzati rendelethez</t>
  </si>
  <si>
    <t xml:space="preserve">              2. melléklet  a 2/2013. (II.12.) önkormányzati rendelethez</t>
  </si>
  <si>
    <t xml:space="preserve">3. melléklet a 2/2013. (II.12.) önkormányzati rendelethez </t>
  </si>
  <si>
    <t>5. melléklet a 4/2014. (V.8.)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</si>
</sst>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yy\-mm\-dd"/>
    <numFmt numFmtId="166" formatCode="hh:mm\ AM/PM"/>
    <numFmt numFmtId="167" formatCode="0.0"/>
    <numFmt numFmtId="168" formatCode="#,##0.0"/>
    <numFmt numFmtId="169" formatCode="[$-40E]yyyy\.\ mmmm\ d\."/>
    <numFmt numFmtId="170" formatCode="yyyy/mm/dd;@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  <numFmt numFmtId="175" formatCode="m\.\ d\.;@"/>
    <numFmt numFmtId="176" formatCode="[$-40E]mmm/\ d\.;@"/>
  </numFmts>
  <fonts count="39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7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34" borderId="10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left" vertical="center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34" borderId="10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34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166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vertical="center" wrapText="1"/>
    </xf>
    <xf numFmtId="164" fontId="0" fillId="0" borderId="10" xfId="55" applyFill="1" applyBorder="1" applyAlignment="1" applyProtection="1">
      <alignment horizontal="center"/>
      <protection/>
    </xf>
    <xf numFmtId="164" fontId="0" fillId="0" borderId="10" xfId="55" applyFill="1" applyBorder="1" applyAlignment="1" applyProtection="1">
      <alignment/>
      <protection/>
    </xf>
    <xf numFmtId="3" fontId="1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justify"/>
    </xf>
    <xf numFmtId="3" fontId="0" fillId="0" borderId="2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left"/>
    </xf>
    <xf numFmtId="3" fontId="0" fillId="0" borderId="2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2" xfId="0" applyFont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3" fontId="0" fillId="34" borderId="12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167" fontId="0" fillId="0" borderId="12" xfId="0" applyNumberFormat="1" applyFont="1" applyBorder="1" applyAlignment="1">
      <alignment vertical="center" wrapText="1"/>
    </xf>
    <xf numFmtId="167" fontId="0" fillId="0" borderId="12" xfId="0" applyNumberFormat="1" applyFont="1" applyBorder="1" applyAlignment="1">
      <alignment/>
    </xf>
    <xf numFmtId="167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67" fontId="0" fillId="0" borderId="12" xfId="55" applyNumberFormat="1" applyFill="1" applyBorder="1" applyAlignment="1" applyProtection="1">
      <alignment/>
      <protection/>
    </xf>
    <xf numFmtId="2" fontId="2" fillId="33" borderId="12" xfId="0" applyNumberFormat="1" applyFont="1" applyFill="1" applyBorder="1" applyAlignment="1">
      <alignment/>
    </xf>
    <xf numFmtId="167" fontId="0" fillId="0" borderId="12" xfId="0" applyNumberFormat="1" applyFont="1" applyFill="1" applyBorder="1" applyAlignment="1">
      <alignment/>
    </xf>
    <xf numFmtId="167" fontId="2" fillId="33" borderId="12" xfId="0" applyNumberFormat="1" applyFont="1" applyFill="1" applyBorder="1" applyAlignment="1">
      <alignment/>
    </xf>
    <xf numFmtId="167" fontId="1" fillId="33" borderId="12" xfId="0" applyNumberFormat="1" applyFont="1" applyFill="1" applyBorder="1" applyAlignment="1">
      <alignment/>
    </xf>
    <xf numFmtId="167" fontId="4" fillId="33" borderId="12" xfId="0" applyNumberFormat="1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 horizontal="right"/>
    </xf>
    <xf numFmtId="3" fontId="2" fillId="33" borderId="24" xfId="0" applyNumberFormat="1" applyFon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1" fillId="33" borderId="24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0" fillId="0" borderId="24" xfId="0" applyNumberFormat="1" applyFont="1" applyBorder="1" applyAlignment="1">
      <alignment horizontal="center"/>
    </xf>
    <xf numFmtId="3" fontId="0" fillId="0" borderId="25" xfId="0" applyNumberFormat="1" applyBorder="1" applyAlignment="1">
      <alignment/>
    </xf>
    <xf numFmtId="3" fontId="2" fillId="33" borderId="27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2" fillId="33" borderId="0" xfId="0" applyNumberFormat="1" applyFont="1" applyFill="1" applyBorder="1" applyAlignment="1">
      <alignment/>
    </xf>
    <xf numFmtId="176" fontId="0" fillId="35" borderId="24" xfId="0" applyNumberFormat="1" applyFill="1" applyBorder="1" applyAlignment="1">
      <alignment horizontal="center"/>
    </xf>
    <xf numFmtId="3" fontId="2" fillId="36" borderId="24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33" borderId="28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2" fillId="35" borderId="29" xfId="0" applyNumberFormat="1" applyFont="1" applyFill="1" applyBorder="1" applyAlignment="1">
      <alignment horizontal="center" vertical="center"/>
    </xf>
    <xf numFmtId="3" fontId="2" fillId="35" borderId="30" xfId="0" applyNumberFormat="1" applyFont="1" applyFill="1" applyBorder="1" applyAlignment="1">
      <alignment horizontal="center" vertical="center"/>
    </xf>
    <xf numFmtId="3" fontId="2" fillId="35" borderId="31" xfId="0" applyNumberFormat="1" applyFont="1" applyFill="1" applyBorder="1" applyAlignment="1">
      <alignment horizontal="center" vertical="center"/>
    </xf>
    <xf numFmtId="3" fontId="2" fillId="35" borderId="25" xfId="0" applyNumberFormat="1" applyFont="1" applyFill="1" applyBorder="1" applyAlignment="1">
      <alignment horizontal="center" wrapText="1"/>
    </xf>
    <xf numFmtId="3" fontId="2" fillId="35" borderId="32" xfId="0" applyNumberFormat="1" applyFont="1" applyFill="1" applyBorder="1" applyAlignment="1">
      <alignment horizontal="center" wrapText="1"/>
    </xf>
    <xf numFmtId="3" fontId="2" fillId="35" borderId="29" xfId="0" applyNumberFormat="1" applyFont="1" applyFill="1" applyBorder="1" applyAlignment="1">
      <alignment horizontal="center" vertical="center"/>
    </xf>
    <xf numFmtId="3" fontId="2" fillId="35" borderId="30" xfId="0" applyNumberFormat="1" applyFont="1" applyFill="1" applyBorder="1" applyAlignment="1">
      <alignment horizontal="center" vertical="center"/>
    </xf>
    <xf numFmtId="3" fontId="2" fillId="35" borderId="31" xfId="0" applyNumberFormat="1" applyFont="1" applyFill="1" applyBorder="1" applyAlignment="1">
      <alignment horizontal="center" vertical="center"/>
    </xf>
    <xf numFmtId="3" fontId="2" fillId="35" borderId="25" xfId="0" applyNumberFormat="1" applyFont="1" applyFill="1" applyBorder="1" applyAlignment="1">
      <alignment horizontal="center" wrapText="1"/>
    </xf>
    <xf numFmtId="3" fontId="2" fillId="35" borderId="32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2" fillId="35" borderId="24" xfId="0" applyNumberFormat="1" applyFont="1" applyFill="1" applyBorder="1" applyAlignment="1">
      <alignment horizontal="center" wrapText="1"/>
    </xf>
    <xf numFmtId="3" fontId="2" fillId="35" borderId="26" xfId="0" applyNumberFormat="1" applyFont="1" applyFill="1" applyBorder="1" applyAlignment="1">
      <alignment horizontal="center" vertical="center"/>
    </xf>
    <xf numFmtId="3" fontId="2" fillId="35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2" fillId="35" borderId="24" xfId="0" applyNumberFormat="1" applyFont="1" applyFill="1" applyBorder="1" applyAlignment="1">
      <alignment horizont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3" fontId="2" fillId="33" borderId="3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5" borderId="26" xfId="0" applyNumberFormat="1" applyFont="1" applyFill="1" applyBorder="1" applyAlignment="1">
      <alignment horizontal="center" vertical="center"/>
    </xf>
    <xf numFmtId="3" fontId="2" fillId="35" borderId="33" xfId="0" applyNumberFormat="1" applyFont="1" applyFill="1" applyBorder="1" applyAlignment="1">
      <alignment horizontal="center" vertical="center"/>
    </xf>
    <xf numFmtId="3" fontId="2" fillId="35" borderId="35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33" borderId="28" xfId="0" applyNumberFormat="1" applyFont="1" applyFill="1" applyBorder="1" applyAlignment="1">
      <alignment horizontal="center" vertical="center"/>
    </xf>
    <xf numFmtId="164" fontId="0" fillId="0" borderId="0" xfId="55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64" fontId="0" fillId="0" borderId="0" xfId="55" applyFont="1" applyFill="1" applyBorder="1" applyAlignment="1" applyProtection="1">
      <alignment horizontal="right" vertical="center" wrapText="1"/>
      <protection/>
    </xf>
    <xf numFmtId="3" fontId="0" fillId="33" borderId="10" xfId="0" applyNumberFormat="1" applyFont="1" applyFill="1" applyBorder="1" applyAlignment="1">
      <alignment horizontal="center" vertical="center" wrapText="1"/>
    </xf>
    <xf numFmtId="3" fontId="2" fillId="35" borderId="25" xfId="0" applyNumberFormat="1" applyFont="1" applyFill="1" applyBorder="1" applyAlignment="1">
      <alignment horizontal="center" vertical="center" wrapText="1"/>
    </xf>
    <xf numFmtId="3" fontId="2" fillId="35" borderId="32" xfId="0" applyNumberFormat="1" applyFont="1" applyFill="1" applyBorder="1" applyAlignment="1">
      <alignment horizontal="center" vertical="center" wrapText="1"/>
    </xf>
    <xf numFmtId="3" fontId="2" fillId="33" borderId="36" xfId="0" applyNumberFormat="1" applyFont="1" applyFill="1" applyBorder="1" applyAlignment="1">
      <alignment horizontal="center" vertical="center" wrapText="1"/>
    </xf>
    <xf numFmtId="3" fontId="2" fillId="35" borderId="29" xfId="0" applyNumberFormat="1" applyFont="1" applyFill="1" applyBorder="1" applyAlignment="1">
      <alignment horizontal="center" vertical="center"/>
    </xf>
    <xf numFmtId="3" fontId="2" fillId="35" borderId="30" xfId="0" applyNumberFormat="1" applyFont="1" applyFill="1" applyBorder="1" applyAlignment="1">
      <alignment horizontal="center" vertical="center"/>
    </xf>
    <xf numFmtId="3" fontId="2" fillId="35" borderId="3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I1"/>
      <selection activeCell="A2" sqref="A2:I2"/>
    </sheetView>
  </sheetViews>
  <sheetFormatPr defaultColWidth="11.7109375" defaultRowHeight="12.75"/>
  <cols>
    <col min="1" max="2" width="3.8515625" style="1" customWidth="1"/>
    <col min="3" max="3" width="35.00390625" style="1" customWidth="1"/>
    <col min="4" max="4" width="10.8515625" style="1" customWidth="1"/>
    <col min="5" max="5" width="8.7109375" style="1" customWidth="1"/>
    <col min="6" max="6" width="8.28125" style="1" customWidth="1"/>
    <col min="7" max="7" width="7.7109375" style="1" customWidth="1"/>
    <col min="8" max="8" width="7.8515625" style="1" customWidth="1"/>
    <col min="9" max="9" width="11.00390625" style="1" customWidth="1"/>
    <col min="10" max="16384" width="11.7109375" style="1" customWidth="1"/>
  </cols>
  <sheetData>
    <row r="1" spans="1:9" ht="12.75">
      <c r="A1" s="159" t="s">
        <v>357</v>
      </c>
      <c r="B1" s="159"/>
      <c r="C1" s="159"/>
      <c r="D1" s="159"/>
      <c r="E1" s="159"/>
      <c r="F1" s="159"/>
      <c r="G1" s="159"/>
      <c r="H1" s="159"/>
      <c r="I1" s="159"/>
    </row>
    <row r="2" spans="1:9" ht="12.75">
      <c r="A2" s="160" t="s">
        <v>316</v>
      </c>
      <c r="B2" s="160"/>
      <c r="C2" s="160"/>
      <c r="D2" s="160"/>
      <c r="E2" s="160"/>
      <c r="F2" s="160"/>
      <c r="G2" s="160"/>
      <c r="H2" s="160"/>
      <c r="I2" s="160"/>
    </row>
    <row r="3" spans="1:9" ht="12.75">
      <c r="A3" s="160"/>
      <c r="B3" s="160"/>
      <c r="C3" s="160"/>
      <c r="D3" s="160"/>
      <c r="E3" s="160"/>
      <c r="F3" s="160"/>
      <c r="G3" s="160"/>
      <c r="H3" s="160"/>
      <c r="I3" s="160"/>
    </row>
    <row r="4" spans="1:9" ht="12.75" customHeight="1">
      <c r="A4" s="161" t="s">
        <v>0</v>
      </c>
      <c r="B4" s="161"/>
      <c r="C4" s="161"/>
      <c r="D4" s="161"/>
      <c r="E4" s="161"/>
      <c r="F4" s="161"/>
      <c r="G4" s="161"/>
      <c r="H4" s="161"/>
      <c r="I4" s="161"/>
    </row>
    <row r="5" spans="1:9" ht="15.75" customHeight="1">
      <c r="A5" s="161" t="s">
        <v>1</v>
      </c>
      <c r="B5" s="161"/>
      <c r="C5" s="161"/>
      <c r="D5" s="161"/>
      <c r="E5" s="161"/>
      <c r="F5" s="161"/>
      <c r="G5" s="161"/>
      <c r="H5" s="161"/>
      <c r="I5" s="161"/>
    </row>
    <row r="6" spans="1:9" ht="15.75" customHeight="1">
      <c r="A6" s="115"/>
      <c r="B6" s="115"/>
      <c r="C6" s="115"/>
      <c r="D6" s="115"/>
      <c r="E6" s="115"/>
      <c r="F6" s="115"/>
      <c r="G6" s="115"/>
      <c r="H6" s="115"/>
      <c r="I6" s="115"/>
    </row>
    <row r="7" spans="1:9" ht="12.75">
      <c r="A7" s="159" t="s">
        <v>2</v>
      </c>
      <c r="B7" s="159"/>
      <c r="C7" s="159"/>
      <c r="D7" s="159"/>
      <c r="E7" s="159"/>
      <c r="F7" s="159"/>
      <c r="G7" s="159"/>
      <c r="H7" s="159"/>
      <c r="I7" s="159"/>
    </row>
    <row r="8" spans="1:9" ht="26.25" customHeight="1">
      <c r="A8" s="151" t="s">
        <v>3</v>
      </c>
      <c r="B8" s="151"/>
      <c r="C8" s="152" t="s">
        <v>4</v>
      </c>
      <c r="D8" s="153" t="s">
        <v>306</v>
      </c>
      <c r="E8" s="154" t="s">
        <v>304</v>
      </c>
      <c r="F8" s="155"/>
      <c r="G8" s="155"/>
      <c r="H8" s="156"/>
      <c r="I8" s="150" t="s">
        <v>305</v>
      </c>
    </row>
    <row r="9" spans="1:9" ht="19.5" customHeight="1">
      <c r="A9" s="151"/>
      <c r="B9" s="151"/>
      <c r="C9" s="152"/>
      <c r="D9" s="153"/>
      <c r="E9" s="124" t="s">
        <v>350</v>
      </c>
      <c r="F9" s="124" t="s">
        <v>351</v>
      </c>
      <c r="G9" s="124" t="s">
        <v>352</v>
      </c>
      <c r="H9" s="124" t="s">
        <v>353</v>
      </c>
      <c r="I9" s="150"/>
    </row>
    <row r="10" spans="1:9" ht="12.75">
      <c r="A10" s="151"/>
      <c r="B10" s="151"/>
      <c r="C10" s="3" t="s">
        <v>5</v>
      </c>
      <c r="D10" s="84" t="s">
        <v>303</v>
      </c>
      <c r="E10" s="87"/>
      <c r="F10" s="87"/>
      <c r="G10" s="113"/>
      <c r="H10" s="113"/>
      <c r="I10" s="87"/>
    </row>
    <row r="11" spans="1:9" ht="12.75">
      <c r="A11" s="5" t="s">
        <v>7</v>
      </c>
      <c r="B11" s="6" t="s">
        <v>8</v>
      </c>
      <c r="C11" s="7" t="s">
        <v>9</v>
      </c>
      <c r="D11" s="8"/>
      <c r="E11" s="87"/>
      <c r="F11" s="87"/>
      <c r="G11" s="113"/>
      <c r="H11" s="113"/>
      <c r="I11" s="87"/>
    </row>
    <row r="12" spans="1:9" ht="12.75">
      <c r="A12" s="5" t="s">
        <v>10</v>
      </c>
      <c r="B12" s="5"/>
      <c r="C12" s="10" t="s">
        <v>11</v>
      </c>
      <c r="D12" s="8">
        <v>75806</v>
      </c>
      <c r="E12" s="87"/>
      <c r="F12" s="87">
        <v>-3833</v>
      </c>
      <c r="G12" s="113"/>
      <c r="H12" s="113">
        <v>645</v>
      </c>
      <c r="I12" s="87">
        <f>SUM(D12:H12)</f>
        <v>72618</v>
      </c>
    </row>
    <row r="13" spans="1:9" ht="12.75">
      <c r="A13" s="5" t="s">
        <v>12</v>
      </c>
      <c r="B13" s="5"/>
      <c r="C13" s="10" t="s">
        <v>13</v>
      </c>
      <c r="D13" s="8">
        <v>20407</v>
      </c>
      <c r="E13" s="87"/>
      <c r="F13" s="87">
        <v>-1035</v>
      </c>
      <c r="G13" s="113"/>
      <c r="H13" s="113">
        <v>7</v>
      </c>
      <c r="I13" s="87">
        <f aca="true" t="shared" si="0" ref="I13:I34">SUM(D13:H13)</f>
        <v>19379</v>
      </c>
    </row>
    <row r="14" spans="1:9" ht="12.75">
      <c r="A14" s="5" t="s">
        <v>14</v>
      </c>
      <c r="B14" s="5"/>
      <c r="C14" s="10" t="s">
        <v>15</v>
      </c>
      <c r="D14" s="8">
        <v>1000</v>
      </c>
      <c r="E14" s="87"/>
      <c r="F14" s="87"/>
      <c r="G14" s="113"/>
      <c r="H14" s="113"/>
      <c r="I14" s="87">
        <f t="shared" si="0"/>
        <v>1000</v>
      </c>
    </row>
    <row r="15" spans="1:9" s="14" customFormat="1" ht="12.75">
      <c r="A15" s="5" t="s">
        <v>16</v>
      </c>
      <c r="B15" s="5"/>
      <c r="C15" s="11" t="s">
        <v>17</v>
      </c>
      <c r="D15" s="12">
        <f>SUM(D12:D14)</f>
        <v>97213</v>
      </c>
      <c r="E15" s="12">
        <f>SUM(E12:E14)</f>
        <v>0</v>
      </c>
      <c r="F15" s="12">
        <f>SUM(F12:F14)</f>
        <v>-4868</v>
      </c>
      <c r="G15" s="12">
        <f>SUM(G12:G14)</f>
        <v>0</v>
      </c>
      <c r="H15" s="12">
        <f>SUM(H12:H14)</f>
        <v>652</v>
      </c>
      <c r="I15" s="87">
        <f t="shared" si="0"/>
        <v>92997</v>
      </c>
    </row>
    <row r="16" spans="1:9" ht="12.75">
      <c r="A16" s="5" t="s">
        <v>18</v>
      </c>
      <c r="B16" s="5" t="s">
        <v>19</v>
      </c>
      <c r="C16" s="11" t="s">
        <v>349</v>
      </c>
      <c r="D16" s="8"/>
      <c r="E16" s="87"/>
      <c r="F16" s="87"/>
      <c r="G16" s="113"/>
      <c r="H16" s="113"/>
      <c r="I16" s="87"/>
    </row>
    <row r="17" spans="1:9" ht="12.75">
      <c r="A17" s="5" t="s">
        <v>20</v>
      </c>
      <c r="B17" s="5"/>
      <c r="C17" s="10" t="s">
        <v>21</v>
      </c>
      <c r="D17" s="8">
        <v>90000</v>
      </c>
      <c r="E17" s="87"/>
      <c r="F17" s="87"/>
      <c r="G17" s="113"/>
      <c r="H17" s="113"/>
      <c r="I17" s="87">
        <f t="shared" si="0"/>
        <v>90000</v>
      </c>
    </row>
    <row r="18" spans="1:9" ht="12.75">
      <c r="A18" s="5" t="s">
        <v>22</v>
      </c>
      <c r="B18" s="5"/>
      <c r="C18" s="10" t="s">
        <v>23</v>
      </c>
      <c r="D18" s="8">
        <v>3000</v>
      </c>
      <c r="E18" s="87"/>
      <c r="F18" s="87"/>
      <c r="G18" s="113"/>
      <c r="H18" s="113"/>
      <c r="I18" s="87">
        <f t="shared" si="0"/>
        <v>3000</v>
      </c>
    </row>
    <row r="19" spans="1:9" ht="12.75">
      <c r="A19" s="5" t="s">
        <v>24</v>
      </c>
      <c r="B19" s="5"/>
      <c r="C19" s="10" t="s">
        <v>25</v>
      </c>
      <c r="D19" s="8">
        <v>120</v>
      </c>
      <c r="E19" s="87"/>
      <c r="F19" s="87"/>
      <c r="G19" s="113"/>
      <c r="H19" s="113"/>
      <c r="I19" s="87">
        <f t="shared" si="0"/>
        <v>120</v>
      </c>
    </row>
    <row r="20" spans="1:9" ht="12.75">
      <c r="A20" s="5" t="s">
        <v>26</v>
      </c>
      <c r="B20" s="5"/>
      <c r="C20" s="10" t="s">
        <v>27</v>
      </c>
      <c r="D20" s="8">
        <v>620</v>
      </c>
      <c r="E20" s="87"/>
      <c r="F20" s="87"/>
      <c r="G20" s="113"/>
      <c r="H20" s="113">
        <v>-620</v>
      </c>
      <c r="I20" s="87">
        <f t="shared" si="0"/>
        <v>0</v>
      </c>
    </row>
    <row r="21" spans="1:9" ht="12.75">
      <c r="A21" s="5" t="s">
        <v>28</v>
      </c>
      <c r="B21" s="5"/>
      <c r="C21" s="10" t="s">
        <v>29</v>
      </c>
      <c r="D21" s="8">
        <v>500</v>
      </c>
      <c r="E21" s="87"/>
      <c r="F21" s="87"/>
      <c r="G21" s="113"/>
      <c r="H21" s="113"/>
      <c r="I21" s="87">
        <f t="shared" si="0"/>
        <v>500</v>
      </c>
    </row>
    <row r="22" spans="1:9" ht="12.75">
      <c r="A22" s="5" t="s">
        <v>30</v>
      </c>
      <c r="B22" s="5"/>
      <c r="C22" s="11" t="s">
        <v>17</v>
      </c>
      <c r="D22" s="12">
        <f>SUM(D16:D21)</f>
        <v>94240</v>
      </c>
      <c r="E22" s="12">
        <f>SUM(E16:E21)</f>
        <v>0</v>
      </c>
      <c r="F22" s="12">
        <f>SUM(F16:F21)</f>
        <v>0</v>
      </c>
      <c r="G22" s="12">
        <f>SUM(G16:G21)</f>
        <v>0</v>
      </c>
      <c r="H22" s="12">
        <f>SUM(H16:H21)</f>
        <v>-620</v>
      </c>
      <c r="I22" s="87">
        <f t="shared" si="0"/>
        <v>93620</v>
      </c>
    </row>
    <row r="23" spans="1:9" ht="12.75">
      <c r="A23" s="5" t="s">
        <v>31</v>
      </c>
      <c r="B23" s="5" t="s">
        <v>32</v>
      </c>
      <c r="C23" s="11" t="s">
        <v>33</v>
      </c>
      <c r="D23" s="12">
        <v>104596</v>
      </c>
      <c r="E23" s="87">
        <v>3136</v>
      </c>
      <c r="F23" s="87">
        <v>12439</v>
      </c>
      <c r="G23" s="113">
        <v>4888</v>
      </c>
      <c r="H23" s="113">
        <v>7184</v>
      </c>
      <c r="I23" s="87">
        <f t="shared" si="0"/>
        <v>132243</v>
      </c>
    </row>
    <row r="24" spans="1:9" ht="12.75">
      <c r="A24" s="5" t="s">
        <v>34</v>
      </c>
      <c r="B24" s="5" t="s">
        <v>35</v>
      </c>
      <c r="C24" s="11" t="s">
        <v>36</v>
      </c>
      <c r="D24" s="12">
        <v>650</v>
      </c>
      <c r="E24" s="87"/>
      <c r="F24" s="87">
        <v>657</v>
      </c>
      <c r="G24" s="113"/>
      <c r="H24" s="113">
        <v>53115</v>
      </c>
      <c r="I24" s="87">
        <f t="shared" si="0"/>
        <v>54422</v>
      </c>
    </row>
    <row r="25" spans="1:9" ht="12.75">
      <c r="A25" s="5" t="s">
        <v>37</v>
      </c>
      <c r="B25" s="5" t="s">
        <v>38</v>
      </c>
      <c r="C25" s="11" t="s">
        <v>39</v>
      </c>
      <c r="D25" s="8"/>
      <c r="E25" s="87"/>
      <c r="F25" s="87"/>
      <c r="G25" s="113"/>
      <c r="H25" s="113"/>
      <c r="I25" s="87"/>
    </row>
    <row r="26" spans="1:9" ht="12.75">
      <c r="A26" s="5" t="s">
        <v>40</v>
      </c>
      <c r="B26" s="15"/>
      <c r="C26" s="10" t="s">
        <v>41</v>
      </c>
      <c r="D26" s="8">
        <v>14460</v>
      </c>
      <c r="E26" s="87">
        <v>361</v>
      </c>
      <c r="F26" s="87">
        <v>1954</v>
      </c>
      <c r="G26" s="113">
        <v>668</v>
      </c>
      <c r="H26" s="113">
        <v>1277</v>
      </c>
      <c r="I26" s="87">
        <f t="shared" si="0"/>
        <v>18720</v>
      </c>
    </row>
    <row r="27" spans="1:9" ht="12.75">
      <c r="A27" s="5" t="s">
        <v>42</v>
      </c>
      <c r="B27" s="5"/>
      <c r="C27" s="10" t="s">
        <v>43</v>
      </c>
      <c r="D27" s="8">
        <v>100</v>
      </c>
      <c r="E27" s="87"/>
      <c r="F27" s="87"/>
      <c r="G27" s="113"/>
      <c r="H27" s="113"/>
      <c r="I27" s="87">
        <f t="shared" si="0"/>
        <v>100</v>
      </c>
    </row>
    <row r="28" spans="1:9" ht="12.75">
      <c r="A28" s="5" t="s">
        <v>44</v>
      </c>
      <c r="B28" s="5"/>
      <c r="C28" s="11" t="s">
        <v>17</v>
      </c>
      <c r="D28" s="12">
        <f>SUM(D26:D27)</f>
        <v>14560</v>
      </c>
      <c r="E28" s="12">
        <f>SUM(E26:E27)</f>
        <v>361</v>
      </c>
      <c r="F28" s="12">
        <f>SUM(F26:F27)</f>
        <v>1954</v>
      </c>
      <c r="G28" s="12">
        <f>SUM(G26:G27)</f>
        <v>668</v>
      </c>
      <c r="H28" s="12">
        <f>SUM(H26:H27)</f>
        <v>1277</v>
      </c>
      <c r="I28" s="87">
        <f t="shared" si="0"/>
        <v>18820</v>
      </c>
    </row>
    <row r="29" spans="1:9" ht="12.75">
      <c r="A29" s="5" t="s">
        <v>45</v>
      </c>
      <c r="B29" s="16" t="s">
        <v>46</v>
      </c>
      <c r="C29" s="17" t="s">
        <v>47</v>
      </c>
      <c r="D29" s="12">
        <v>0</v>
      </c>
      <c r="E29" s="87"/>
      <c r="F29" s="87"/>
      <c r="G29" s="113"/>
      <c r="H29" s="113"/>
      <c r="I29" s="87"/>
    </row>
    <row r="30" spans="1:9" ht="12.75">
      <c r="A30" s="5" t="s">
        <v>48</v>
      </c>
      <c r="B30" s="16"/>
      <c r="C30" s="17" t="s">
        <v>49</v>
      </c>
      <c r="D30" s="8">
        <v>350</v>
      </c>
      <c r="E30" s="87"/>
      <c r="F30" s="87"/>
      <c r="G30" s="113"/>
      <c r="H30" s="113"/>
      <c r="I30" s="87">
        <f t="shared" si="0"/>
        <v>350</v>
      </c>
    </row>
    <row r="31" spans="1:9" ht="12.75">
      <c r="A31" s="5" t="s">
        <v>50</v>
      </c>
      <c r="B31" s="5" t="s">
        <v>51</v>
      </c>
      <c r="C31" s="18" t="s">
        <v>52</v>
      </c>
      <c r="D31" s="12">
        <v>100000</v>
      </c>
      <c r="E31" s="87">
        <v>4747</v>
      </c>
      <c r="F31" s="87"/>
      <c r="G31" s="113"/>
      <c r="H31" s="113">
        <v>1382</v>
      </c>
      <c r="I31" s="87">
        <f t="shared" si="0"/>
        <v>106129</v>
      </c>
    </row>
    <row r="32" spans="1:9" ht="12.75">
      <c r="A32" s="5" t="s">
        <v>53</v>
      </c>
      <c r="B32" s="19" t="s">
        <v>54</v>
      </c>
      <c r="C32" s="13" t="s">
        <v>55</v>
      </c>
      <c r="D32" s="8">
        <v>0</v>
      </c>
      <c r="E32" s="87"/>
      <c r="F32" s="87"/>
      <c r="G32" s="113"/>
      <c r="H32" s="113"/>
      <c r="I32" s="87">
        <f t="shared" si="0"/>
        <v>0</v>
      </c>
    </row>
    <row r="33" spans="1:9" ht="12.75">
      <c r="A33" s="5" t="s">
        <v>56</v>
      </c>
      <c r="B33" s="19"/>
      <c r="C33" s="13" t="s">
        <v>57</v>
      </c>
      <c r="D33" s="8">
        <v>0</v>
      </c>
      <c r="E33" s="87"/>
      <c r="F33" s="87"/>
      <c r="G33" s="113"/>
      <c r="H33" s="113"/>
      <c r="I33" s="87">
        <f t="shared" si="0"/>
        <v>0</v>
      </c>
    </row>
    <row r="34" spans="1:9" ht="12.75">
      <c r="A34" s="5" t="s">
        <v>58</v>
      </c>
      <c r="B34" s="20"/>
      <c r="C34" s="21" t="s">
        <v>59</v>
      </c>
      <c r="D34" s="22">
        <f>D15+D22+D23+D24+D28+D29+D31+D32+D30+D33</f>
        <v>411609</v>
      </c>
      <c r="E34" s="22">
        <f>E15+E22+E23+E24+E28+E29+E31+E32+E30+E33</f>
        <v>8244</v>
      </c>
      <c r="F34" s="22">
        <f>F15+F22+F23+F24+F28+F29+F31+F32+F30+F33</f>
        <v>10182</v>
      </c>
      <c r="G34" s="22">
        <f>G15+G22+G23+G24+G28+G29+G31+G32+G30+G33</f>
        <v>5556</v>
      </c>
      <c r="H34" s="22">
        <f>H15+H22+H23+H24+H28+H29+H31+H32+H30+H33</f>
        <v>62990</v>
      </c>
      <c r="I34" s="125">
        <f t="shared" si="0"/>
        <v>498581</v>
      </c>
    </row>
    <row r="35" spans="1:9" ht="12.75">
      <c r="A35" s="24"/>
      <c r="B35" s="25"/>
      <c r="C35" s="26"/>
      <c r="D35" s="41"/>
      <c r="E35" s="41"/>
      <c r="F35" s="41"/>
      <c r="G35" s="41"/>
      <c r="H35" s="41"/>
      <c r="I35" s="41"/>
    </row>
    <row r="36" spans="1:9" ht="12.75">
      <c r="A36" s="24"/>
      <c r="B36" s="25"/>
      <c r="C36" s="26"/>
      <c r="D36" s="116"/>
      <c r="E36" s="116"/>
      <c r="F36" s="116"/>
      <c r="G36" s="116"/>
      <c r="H36" s="116"/>
      <c r="I36" s="116"/>
    </row>
    <row r="37" spans="1:9" ht="21.75" customHeight="1">
      <c r="A37" s="151" t="s">
        <v>3</v>
      </c>
      <c r="B37" s="151"/>
      <c r="C37" s="158" t="s">
        <v>60</v>
      </c>
      <c r="D37" s="153" t="s">
        <v>306</v>
      </c>
      <c r="E37" s="154" t="s">
        <v>304</v>
      </c>
      <c r="F37" s="155"/>
      <c r="G37" s="155"/>
      <c r="H37" s="156"/>
      <c r="I37" s="150" t="s">
        <v>305</v>
      </c>
    </row>
    <row r="38" spans="1:9" ht="18" customHeight="1">
      <c r="A38" s="151"/>
      <c r="B38" s="151"/>
      <c r="C38" s="158"/>
      <c r="D38" s="153"/>
      <c r="E38" s="124" t="s">
        <v>350</v>
      </c>
      <c r="F38" s="124" t="s">
        <v>351</v>
      </c>
      <c r="G38" s="124" t="s">
        <v>352</v>
      </c>
      <c r="H38" s="124" t="s">
        <v>353</v>
      </c>
      <c r="I38" s="150"/>
    </row>
    <row r="39" spans="1:9" ht="12.75" customHeight="1">
      <c r="A39" s="157"/>
      <c r="B39" s="157"/>
      <c r="C39" s="28" t="s">
        <v>5</v>
      </c>
      <c r="D39" s="84" t="s">
        <v>303</v>
      </c>
      <c r="E39" s="87"/>
      <c r="F39" s="87"/>
      <c r="G39" s="113"/>
      <c r="H39" s="113"/>
      <c r="I39" s="87"/>
    </row>
    <row r="40" spans="1:9" ht="12.75">
      <c r="A40" s="29" t="s">
        <v>7</v>
      </c>
      <c r="B40" s="29" t="s">
        <v>8</v>
      </c>
      <c r="C40" s="30" t="s">
        <v>61</v>
      </c>
      <c r="D40" s="12">
        <f>SUM(D41:D43)</f>
        <v>274015</v>
      </c>
      <c r="E40" s="12">
        <f>SUM(E41:E43)</f>
        <v>-24653</v>
      </c>
      <c r="F40" s="12">
        <f>SUM(F41:F43)</f>
        <v>-23520</v>
      </c>
      <c r="G40" s="12">
        <f>SUM(G41:G43)</f>
        <v>1600</v>
      </c>
      <c r="H40" s="12">
        <f>SUM(H41:H43)</f>
        <v>-901</v>
      </c>
      <c r="I40" s="99">
        <f>SUM(D40:H40)</f>
        <v>226541</v>
      </c>
    </row>
    <row r="41" spans="1:9" ht="12.75">
      <c r="A41" s="5" t="s">
        <v>10</v>
      </c>
      <c r="B41" s="5"/>
      <c r="C41" s="31" t="s">
        <v>62</v>
      </c>
      <c r="D41" s="8">
        <v>113687</v>
      </c>
      <c r="E41" s="87">
        <v>-11102</v>
      </c>
      <c r="F41" s="87">
        <v>-10342</v>
      </c>
      <c r="G41" s="113">
        <v>1307</v>
      </c>
      <c r="H41" s="113">
        <v>698</v>
      </c>
      <c r="I41" s="99">
        <f aca="true" t="shared" si="1" ref="I41:I52">SUM(D41:H41)</f>
        <v>94248</v>
      </c>
    </row>
    <row r="42" spans="1:9" ht="12.75">
      <c r="A42" s="29" t="s">
        <v>12</v>
      </c>
      <c r="B42" s="5"/>
      <c r="C42" s="10" t="s">
        <v>63</v>
      </c>
      <c r="D42" s="8">
        <v>30647</v>
      </c>
      <c r="E42" s="87">
        <v>-3142</v>
      </c>
      <c r="F42" s="87">
        <v>-2857</v>
      </c>
      <c r="G42" s="113">
        <v>293</v>
      </c>
      <c r="H42" s="113">
        <v>-34</v>
      </c>
      <c r="I42" s="99">
        <f t="shared" si="1"/>
        <v>24907</v>
      </c>
    </row>
    <row r="43" spans="1:9" ht="12.75">
      <c r="A43" s="5" t="s">
        <v>14</v>
      </c>
      <c r="B43" s="5"/>
      <c r="C43" s="10" t="s">
        <v>64</v>
      </c>
      <c r="D43" s="8">
        <v>129681</v>
      </c>
      <c r="E43" s="87">
        <v>-10409</v>
      </c>
      <c r="F43" s="87">
        <v>-10321</v>
      </c>
      <c r="G43" s="113"/>
      <c r="H43" s="113">
        <v>-1565</v>
      </c>
      <c r="I43" s="99">
        <f t="shared" si="1"/>
        <v>107386</v>
      </c>
    </row>
    <row r="44" spans="1:9" ht="12.75">
      <c r="A44" s="29" t="s">
        <v>16</v>
      </c>
      <c r="B44" s="5" t="s">
        <v>19</v>
      </c>
      <c r="C44" s="11" t="s">
        <v>65</v>
      </c>
      <c r="D44" s="12">
        <v>15450</v>
      </c>
      <c r="E44" s="87">
        <v>26782</v>
      </c>
      <c r="F44" s="87">
        <v>23562</v>
      </c>
      <c r="G44" s="113">
        <v>1974</v>
      </c>
      <c r="H44" s="113">
        <v>10032</v>
      </c>
      <c r="I44" s="99">
        <f t="shared" si="1"/>
        <v>77800</v>
      </c>
    </row>
    <row r="45" spans="1:9" ht="12.75">
      <c r="A45" s="5" t="s">
        <v>18</v>
      </c>
      <c r="B45" s="5" t="s">
        <v>32</v>
      </c>
      <c r="C45" s="11" t="s">
        <v>66</v>
      </c>
      <c r="D45" s="12">
        <v>9250</v>
      </c>
      <c r="E45" s="87">
        <v>18</v>
      </c>
      <c r="F45" s="87"/>
      <c r="G45" s="113"/>
      <c r="H45" s="113">
        <v>0</v>
      </c>
      <c r="I45" s="99">
        <f t="shared" si="1"/>
        <v>9268</v>
      </c>
    </row>
    <row r="46" spans="1:9" ht="12.75">
      <c r="A46" s="29" t="s">
        <v>20</v>
      </c>
      <c r="B46" s="5" t="s">
        <v>35</v>
      </c>
      <c r="C46" s="32" t="s">
        <v>67</v>
      </c>
      <c r="D46" s="12">
        <v>51983</v>
      </c>
      <c r="E46" s="87">
        <v>-13551</v>
      </c>
      <c r="F46" s="87">
        <v>1984</v>
      </c>
      <c r="G46" s="113">
        <v>2837</v>
      </c>
      <c r="H46" s="113">
        <v>0</v>
      </c>
      <c r="I46" s="99">
        <f t="shared" si="1"/>
        <v>43253</v>
      </c>
    </row>
    <row r="47" spans="1:9" ht="12.75">
      <c r="A47" s="29" t="s">
        <v>24</v>
      </c>
      <c r="B47" s="5" t="s">
        <v>46</v>
      </c>
      <c r="C47" s="11" t="s">
        <v>68</v>
      </c>
      <c r="D47" s="12">
        <v>21044</v>
      </c>
      <c r="E47" s="87">
        <v>6097</v>
      </c>
      <c r="F47" s="87">
        <v>8156</v>
      </c>
      <c r="G47" s="113">
        <v>-855</v>
      </c>
      <c r="H47" s="113">
        <v>-17723</v>
      </c>
      <c r="I47" s="99">
        <f t="shared" si="1"/>
        <v>16719</v>
      </c>
    </row>
    <row r="48" spans="1:9" ht="12.75">
      <c r="A48" s="5" t="s">
        <v>26</v>
      </c>
      <c r="B48" s="5"/>
      <c r="C48" s="11" t="s">
        <v>69</v>
      </c>
      <c r="D48" s="12">
        <v>39867</v>
      </c>
      <c r="E48" s="87">
        <v>13551</v>
      </c>
      <c r="F48" s="87"/>
      <c r="G48" s="113"/>
      <c r="H48" s="113">
        <v>-53418</v>
      </c>
      <c r="I48" s="99">
        <f t="shared" si="1"/>
        <v>0</v>
      </c>
    </row>
    <row r="49" spans="1:9" ht="12.75">
      <c r="A49" s="29" t="s">
        <v>28</v>
      </c>
      <c r="B49" s="5"/>
      <c r="C49" s="11" t="s">
        <v>70</v>
      </c>
      <c r="D49" s="8">
        <v>0</v>
      </c>
      <c r="E49" s="87"/>
      <c r="F49" s="87"/>
      <c r="G49" s="113"/>
      <c r="H49" s="113">
        <v>125000</v>
      </c>
      <c r="I49" s="99">
        <f t="shared" si="1"/>
        <v>125000</v>
      </c>
    </row>
    <row r="50" spans="1:9" ht="13.5" customHeight="1">
      <c r="A50" s="5" t="s">
        <v>30</v>
      </c>
      <c r="B50" s="5"/>
      <c r="C50" s="11" t="s">
        <v>71</v>
      </c>
      <c r="D50" s="8">
        <v>0</v>
      </c>
      <c r="E50" s="87"/>
      <c r="F50" s="87"/>
      <c r="G50" s="113"/>
      <c r="H50" s="113"/>
      <c r="I50" s="99">
        <f t="shared" si="1"/>
        <v>0</v>
      </c>
    </row>
    <row r="51" spans="1:9" ht="13.5" customHeight="1">
      <c r="A51" s="29" t="s">
        <v>31</v>
      </c>
      <c r="B51" s="5"/>
      <c r="C51" s="11" t="s">
        <v>72</v>
      </c>
      <c r="D51" s="33">
        <v>0</v>
      </c>
      <c r="E51" s="87"/>
      <c r="F51" s="87"/>
      <c r="G51" s="113"/>
      <c r="H51" s="113"/>
      <c r="I51" s="99">
        <f t="shared" si="1"/>
        <v>0</v>
      </c>
    </row>
    <row r="52" spans="1:9" ht="12.75">
      <c r="A52" s="5" t="s">
        <v>34</v>
      </c>
      <c r="B52" s="34"/>
      <c r="C52" s="35" t="s">
        <v>73</v>
      </c>
      <c r="D52" s="22">
        <f>+D46+D45+D44+D40+D47+D49+D50+D48+D51</f>
        <v>411609</v>
      </c>
      <c r="E52" s="22">
        <f>+E46+E45+E44+E40+E47+E49+E50+E48+E51</f>
        <v>8244</v>
      </c>
      <c r="F52" s="22">
        <f>+F46+F45+F44+F40+F47+F49+F50+F48+F51</f>
        <v>10182</v>
      </c>
      <c r="G52" s="22">
        <f>+G46+G45+G44+G40+G47+G49+G50+G48+G51</f>
        <v>5556</v>
      </c>
      <c r="H52" s="22">
        <f>+H46+H45+H44+H40+H47+H49+H50+H48+H51</f>
        <v>62990</v>
      </c>
      <c r="I52" s="125">
        <f t="shared" si="1"/>
        <v>498581</v>
      </c>
    </row>
  </sheetData>
  <sheetProtection selectLockedCells="1" selectUnlockedCells="1"/>
  <mergeCells count="17">
    <mergeCell ref="A39:B39"/>
    <mergeCell ref="A37:B38"/>
    <mergeCell ref="C37:C38"/>
    <mergeCell ref="D37:D38"/>
    <mergeCell ref="A1:I1"/>
    <mergeCell ref="A2:I2"/>
    <mergeCell ref="A3:I3"/>
    <mergeCell ref="A4:I4"/>
    <mergeCell ref="A5:I5"/>
    <mergeCell ref="A7:I7"/>
    <mergeCell ref="I37:I38"/>
    <mergeCell ref="I8:I9"/>
    <mergeCell ref="A8:B10"/>
    <mergeCell ref="C8:C9"/>
    <mergeCell ref="D8:D9"/>
    <mergeCell ref="E8:H8"/>
    <mergeCell ref="E37:H37"/>
  </mergeCells>
  <printOptions/>
  <pageMargins left="0.39375" right="0.39375" top="1.0805555555555555" bottom="0.8861111111111111" header="0.5118055555555555" footer="0.5118055555555555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zoomScalePageLayoutView="0" workbookViewId="0" topLeftCell="A1">
      <selection activeCell="A1" sqref="A1:I1"/>
      <selection activeCell="K8" sqref="K8"/>
    </sheetView>
  </sheetViews>
  <sheetFormatPr defaultColWidth="11.7109375" defaultRowHeight="12.75"/>
  <cols>
    <col min="1" max="1" width="3.140625" style="1" customWidth="1"/>
    <col min="2" max="2" width="3.7109375" style="45" customWidth="1"/>
    <col min="3" max="3" width="39.00390625" style="1" customWidth="1"/>
    <col min="4" max="4" width="11.140625" style="1" customWidth="1"/>
    <col min="5" max="5" width="8.7109375" style="1" customWidth="1"/>
    <col min="6" max="7" width="8.140625" style="1" customWidth="1"/>
    <col min="8" max="8" width="8.421875" style="1" customWidth="1"/>
    <col min="9" max="9" width="11.28125" style="1" customWidth="1"/>
    <col min="10" max="16384" width="11.7109375" style="1" customWidth="1"/>
  </cols>
  <sheetData>
    <row r="1" spans="1:9" ht="12.75">
      <c r="A1" s="159" t="s">
        <v>358</v>
      </c>
      <c r="B1" s="159"/>
      <c r="C1" s="159"/>
      <c r="D1" s="159"/>
      <c r="E1" s="159"/>
      <c r="F1" s="159"/>
      <c r="G1" s="159"/>
      <c r="H1" s="159"/>
      <c r="I1" s="159"/>
    </row>
    <row r="2" spans="1:9" ht="12.75">
      <c r="A2" s="114"/>
      <c r="B2" s="114"/>
      <c r="C2" s="149"/>
      <c r="D2" s="162" t="s">
        <v>361</v>
      </c>
      <c r="E2" s="163"/>
      <c r="F2" s="163"/>
      <c r="G2" s="163"/>
      <c r="H2" s="163"/>
      <c r="I2" s="163"/>
    </row>
    <row r="3" spans="1:9" ht="12.75">
      <c r="A3" s="114"/>
      <c r="B3" s="114"/>
      <c r="C3" s="114"/>
      <c r="D3" s="114"/>
      <c r="E3" s="114"/>
      <c r="F3" s="114"/>
      <c r="G3" s="114"/>
      <c r="H3" s="114"/>
      <c r="I3" s="114"/>
    </row>
    <row r="4" spans="1:9" ht="12.75" customHeight="1">
      <c r="A4" s="145" t="s">
        <v>82</v>
      </c>
      <c r="B4" s="129"/>
      <c r="C4" s="129"/>
      <c r="D4" s="129"/>
      <c r="E4" s="129"/>
      <c r="F4" s="129"/>
      <c r="G4" s="129"/>
      <c r="H4" s="129"/>
      <c r="I4" s="129"/>
    </row>
    <row r="5" spans="1:9" ht="12.75" customHeight="1">
      <c r="A5" s="145" t="s">
        <v>83</v>
      </c>
      <c r="B5" s="129"/>
      <c r="C5" s="129"/>
      <c r="D5" s="129"/>
      <c r="E5" s="129"/>
      <c r="F5" s="129"/>
      <c r="G5" s="129"/>
      <c r="H5" s="129"/>
      <c r="I5" s="129"/>
    </row>
    <row r="6" spans="1:9" ht="12.75">
      <c r="A6" s="130" t="s">
        <v>2</v>
      </c>
      <c r="B6" s="130"/>
      <c r="C6" s="130"/>
      <c r="D6" s="130"/>
      <c r="E6" s="130"/>
      <c r="F6" s="130"/>
      <c r="G6" s="130"/>
      <c r="H6" s="130"/>
      <c r="I6" s="130"/>
    </row>
    <row r="7" spans="1:9" ht="26.25" customHeight="1">
      <c r="A7" s="2" t="s">
        <v>3</v>
      </c>
      <c r="B7" s="2"/>
      <c r="C7" s="127" t="s">
        <v>4</v>
      </c>
      <c r="D7" s="128" t="s">
        <v>306</v>
      </c>
      <c r="E7" s="147" t="s">
        <v>304</v>
      </c>
      <c r="F7" s="148"/>
      <c r="G7" s="148"/>
      <c r="H7" s="148"/>
      <c r="I7" s="146" t="s">
        <v>305</v>
      </c>
    </row>
    <row r="8" spans="1:9" ht="18" customHeight="1">
      <c r="A8" s="2"/>
      <c r="B8" s="2"/>
      <c r="C8" s="127"/>
      <c r="D8" s="128"/>
      <c r="E8" s="124" t="s">
        <v>350</v>
      </c>
      <c r="F8" s="124" t="s">
        <v>351</v>
      </c>
      <c r="G8" s="124" t="s">
        <v>352</v>
      </c>
      <c r="H8" s="124" t="s">
        <v>353</v>
      </c>
      <c r="I8" s="146"/>
    </row>
    <row r="9" spans="1:9" ht="12.75">
      <c r="A9" s="2"/>
      <c r="B9" s="2"/>
      <c r="C9" s="39" t="s">
        <v>5</v>
      </c>
      <c r="D9" s="84" t="s">
        <v>303</v>
      </c>
      <c r="E9" s="87"/>
      <c r="F9" s="87"/>
      <c r="G9" s="113"/>
      <c r="H9" s="113"/>
      <c r="I9" s="87"/>
    </row>
    <row r="10" spans="1:9" ht="12.75">
      <c r="A10" s="5" t="s">
        <v>7</v>
      </c>
      <c r="B10" s="46" t="s">
        <v>8</v>
      </c>
      <c r="C10" s="13" t="s">
        <v>9</v>
      </c>
      <c r="D10" s="8"/>
      <c r="E10" s="87"/>
      <c r="F10" s="87"/>
      <c r="G10" s="113"/>
      <c r="H10" s="113"/>
      <c r="I10" s="87"/>
    </row>
    <row r="11" spans="1:9" ht="12.75">
      <c r="A11" s="5" t="s">
        <v>10</v>
      </c>
      <c r="B11" s="47" t="s">
        <v>10</v>
      </c>
      <c r="C11" s="38" t="s">
        <v>354</v>
      </c>
      <c r="D11" s="8"/>
      <c r="E11" s="87"/>
      <c r="F11" s="87"/>
      <c r="G11" s="113"/>
      <c r="H11" s="113"/>
      <c r="I11" s="87"/>
    </row>
    <row r="12" spans="1:9" ht="12.75">
      <c r="A12" s="5" t="s">
        <v>12</v>
      </c>
      <c r="B12" s="16"/>
      <c r="C12" s="48" t="s">
        <v>74</v>
      </c>
      <c r="D12" s="85">
        <v>100</v>
      </c>
      <c r="E12" s="87"/>
      <c r="F12" s="87"/>
      <c r="G12" s="113"/>
      <c r="H12" s="113"/>
      <c r="I12" s="87">
        <f>SUM(D12:H12)</f>
        <v>100</v>
      </c>
    </row>
    <row r="13" spans="1:9" ht="12.75">
      <c r="A13" s="5" t="s">
        <v>14</v>
      </c>
      <c r="B13" s="47"/>
      <c r="C13" s="49" t="s">
        <v>75</v>
      </c>
      <c r="D13" s="8">
        <v>27</v>
      </c>
      <c r="E13" s="87"/>
      <c r="F13" s="87"/>
      <c r="G13" s="113"/>
      <c r="H13" s="113"/>
      <c r="I13" s="87">
        <f aca="true" t="shared" si="0" ref="I13:I76">SUM(D13:H13)</f>
        <v>27</v>
      </c>
    </row>
    <row r="14" spans="1:9" ht="12.75">
      <c r="A14" s="5" t="s">
        <v>16</v>
      </c>
      <c r="B14" s="47"/>
      <c r="C14" s="49" t="s">
        <v>76</v>
      </c>
      <c r="D14" s="8">
        <v>50</v>
      </c>
      <c r="E14" s="87"/>
      <c r="F14" s="87"/>
      <c r="G14" s="113"/>
      <c r="H14" s="113"/>
      <c r="I14" s="87">
        <f t="shared" si="0"/>
        <v>50</v>
      </c>
    </row>
    <row r="15" spans="1:9" ht="12.75">
      <c r="A15" s="5" t="s">
        <v>18</v>
      </c>
      <c r="B15" s="34"/>
      <c r="C15" s="23" t="s">
        <v>84</v>
      </c>
      <c r="D15" s="22">
        <f>SUM(D12:D14)</f>
        <v>177</v>
      </c>
      <c r="E15" s="22">
        <f>SUM(E12:E14)</f>
        <v>0</v>
      </c>
      <c r="F15" s="22">
        <f>SUM(F12:F14)</f>
        <v>0</v>
      </c>
      <c r="G15" s="22">
        <f>SUM(G12:G14)</f>
        <v>0</v>
      </c>
      <c r="H15" s="123"/>
      <c r="I15" s="125">
        <f t="shared" si="0"/>
        <v>177</v>
      </c>
    </row>
    <row r="16" spans="1:9" ht="12.75">
      <c r="A16" s="5" t="s">
        <v>20</v>
      </c>
      <c r="B16" s="5"/>
      <c r="C16" s="15" t="s">
        <v>77</v>
      </c>
      <c r="D16" s="8">
        <v>1150</v>
      </c>
      <c r="E16" s="87"/>
      <c r="F16" s="87">
        <v>-575</v>
      </c>
      <c r="G16" s="113"/>
      <c r="H16" s="113">
        <v>25</v>
      </c>
      <c r="I16" s="87">
        <f t="shared" si="0"/>
        <v>600</v>
      </c>
    </row>
    <row r="17" spans="1:9" ht="12.75">
      <c r="A17" s="5" t="s">
        <v>22</v>
      </c>
      <c r="B17" s="5"/>
      <c r="C17" s="40" t="s">
        <v>78</v>
      </c>
      <c r="D17" s="8">
        <v>0</v>
      </c>
      <c r="E17" s="87"/>
      <c r="F17" s="87"/>
      <c r="G17" s="113"/>
      <c r="H17" s="113"/>
      <c r="I17" s="87">
        <f t="shared" si="0"/>
        <v>0</v>
      </c>
    </row>
    <row r="18" spans="1:9" ht="12.75">
      <c r="A18" s="5" t="s">
        <v>24</v>
      </c>
      <c r="B18" s="5"/>
      <c r="C18" s="40" t="s">
        <v>75</v>
      </c>
      <c r="D18" s="8">
        <v>310</v>
      </c>
      <c r="E18" s="87"/>
      <c r="F18" s="87">
        <v>-155</v>
      </c>
      <c r="G18" s="113"/>
      <c r="H18" s="113">
        <v>7</v>
      </c>
      <c r="I18" s="87">
        <f t="shared" si="0"/>
        <v>162</v>
      </c>
    </row>
    <row r="19" spans="1:9" ht="12.75">
      <c r="A19" s="5" t="s">
        <v>26</v>
      </c>
      <c r="B19" s="34"/>
      <c r="C19" s="23" t="s">
        <v>79</v>
      </c>
      <c r="D19" s="22">
        <f>SUM(D16:D18)</f>
        <v>1460</v>
      </c>
      <c r="E19" s="22">
        <f>SUM(E16:E18)</f>
        <v>0</v>
      </c>
      <c r="F19" s="22">
        <f>SUM(F16:F18)</f>
        <v>-730</v>
      </c>
      <c r="G19" s="22">
        <f>SUM(G16:G18)</f>
        <v>0</v>
      </c>
      <c r="H19" s="22">
        <f>SUM(H16:H18)</f>
        <v>32</v>
      </c>
      <c r="I19" s="125">
        <f t="shared" si="0"/>
        <v>762</v>
      </c>
    </row>
    <row r="20" spans="1:9" ht="12.75">
      <c r="A20" s="5" t="s">
        <v>28</v>
      </c>
      <c r="B20" s="5"/>
      <c r="C20" s="15" t="s">
        <v>80</v>
      </c>
      <c r="D20" s="8">
        <v>6516</v>
      </c>
      <c r="E20" s="87"/>
      <c r="F20" s="87">
        <v>-3258</v>
      </c>
      <c r="G20" s="113"/>
      <c r="H20" s="113"/>
      <c r="I20" s="87">
        <f t="shared" si="0"/>
        <v>3258</v>
      </c>
    </row>
    <row r="21" spans="1:9" ht="12.75">
      <c r="A21" s="5" t="s">
        <v>30</v>
      </c>
      <c r="B21" s="5"/>
      <c r="C21" s="15" t="s">
        <v>75</v>
      </c>
      <c r="D21" s="8">
        <v>1760</v>
      </c>
      <c r="E21" s="87"/>
      <c r="F21" s="87">
        <v>-880</v>
      </c>
      <c r="G21" s="113"/>
      <c r="H21" s="113"/>
      <c r="I21" s="87">
        <f t="shared" si="0"/>
        <v>880</v>
      </c>
    </row>
    <row r="22" spans="1:9" ht="12.75">
      <c r="A22" s="5" t="s">
        <v>31</v>
      </c>
      <c r="B22" s="34"/>
      <c r="C22" s="23" t="s">
        <v>85</v>
      </c>
      <c r="D22" s="22">
        <f>SUM(D20:D21)</f>
        <v>8276</v>
      </c>
      <c r="E22" s="22">
        <f>SUM(E20:E21)</f>
        <v>0</v>
      </c>
      <c r="F22" s="22">
        <f>SUM(F20:F21)</f>
        <v>-4138</v>
      </c>
      <c r="G22" s="22">
        <f>SUM(G20:G21)</f>
        <v>0</v>
      </c>
      <c r="H22" s="123"/>
      <c r="I22" s="125">
        <f t="shared" si="0"/>
        <v>4138</v>
      </c>
    </row>
    <row r="23" spans="1:9" ht="12.75">
      <c r="A23" s="5" t="s">
        <v>34</v>
      </c>
      <c r="B23" s="5"/>
      <c r="C23" s="40" t="s">
        <v>86</v>
      </c>
      <c r="D23" s="8">
        <v>2980</v>
      </c>
      <c r="E23" s="87"/>
      <c r="F23" s="87"/>
      <c r="G23" s="113"/>
      <c r="H23" s="113"/>
      <c r="I23" s="87">
        <f t="shared" si="0"/>
        <v>2980</v>
      </c>
    </row>
    <row r="24" spans="1:9" ht="12.75">
      <c r="A24" s="5" t="s">
        <v>37</v>
      </c>
      <c r="B24" s="5"/>
      <c r="C24" s="15" t="s">
        <v>87</v>
      </c>
      <c r="D24" s="8">
        <v>2300</v>
      </c>
      <c r="E24" s="87"/>
      <c r="F24" s="87"/>
      <c r="G24" s="113"/>
      <c r="H24" s="113"/>
      <c r="I24" s="87">
        <f t="shared" si="0"/>
        <v>2300</v>
      </c>
    </row>
    <row r="25" spans="1:9" ht="12.75">
      <c r="A25" s="5" t="s">
        <v>40</v>
      </c>
      <c r="B25" s="5"/>
      <c r="C25" s="15" t="s">
        <v>88</v>
      </c>
      <c r="D25" s="8">
        <v>9910</v>
      </c>
      <c r="E25" s="87"/>
      <c r="F25" s="87"/>
      <c r="G25" s="113"/>
      <c r="H25" s="113"/>
      <c r="I25" s="87">
        <f t="shared" si="0"/>
        <v>9910</v>
      </c>
    </row>
    <row r="26" spans="1:9" ht="12.75">
      <c r="A26" s="5" t="s">
        <v>42</v>
      </c>
      <c r="B26" s="5"/>
      <c r="C26" s="15" t="s">
        <v>89</v>
      </c>
      <c r="D26" s="8">
        <v>400</v>
      </c>
      <c r="E26" s="87"/>
      <c r="F26" s="87"/>
      <c r="G26" s="113"/>
      <c r="H26" s="113"/>
      <c r="I26" s="87">
        <f t="shared" si="0"/>
        <v>400</v>
      </c>
    </row>
    <row r="27" spans="1:9" ht="12.75">
      <c r="A27" s="5" t="s">
        <v>44</v>
      </c>
      <c r="B27" s="5"/>
      <c r="C27" s="15" t="s">
        <v>75</v>
      </c>
      <c r="D27" s="8">
        <v>4210</v>
      </c>
      <c r="E27" s="87"/>
      <c r="F27" s="87"/>
      <c r="G27" s="113"/>
      <c r="H27" s="113"/>
      <c r="I27" s="87">
        <f t="shared" si="0"/>
        <v>4210</v>
      </c>
    </row>
    <row r="28" spans="1:9" ht="12.75">
      <c r="A28" s="5" t="s">
        <v>45</v>
      </c>
      <c r="B28" s="5"/>
      <c r="C28" s="15" t="s">
        <v>90</v>
      </c>
      <c r="D28" s="8">
        <v>400</v>
      </c>
      <c r="E28" s="87"/>
      <c r="F28" s="87"/>
      <c r="G28" s="113"/>
      <c r="H28" s="113"/>
      <c r="I28" s="87">
        <f t="shared" si="0"/>
        <v>400</v>
      </c>
    </row>
    <row r="29" spans="1:9" ht="12.75">
      <c r="A29" s="5" t="s">
        <v>48</v>
      </c>
      <c r="B29" s="5"/>
      <c r="C29" s="15" t="s">
        <v>91</v>
      </c>
      <c r="D29" s="8">
        <v>150</v>
      </c>
      <c r="E29" s="87"/>
      <c r="F29" s="87"/>
      <c r="G29" s="113"/>
      <c r="H29" s="113"/>
      <c r="I29" s="87">
        <f t="shared" si="0"/>
        <v>150</v>
      </c>
    </row>
    <row r="30" spans="1:9" ht="12.75">
      <c r="A30" s="5" t="s">
        <v>50</v>
      </c>
      <c r="B30" s="5"/>
      <c r="C30" s="15" t="s">
        <v>92</v>
      </c>
      <c r="D30" s="8">
        <v>150</v>
      </c>
      <c r="E30" s="87"/>
      <c r="F30" s="87"/>
      <c r="G30" s="113"/>
      <c r="H30" s="113"/>
      <c r="I30" s="87">
        <f t="shared" si="0"/>
        <v>150</v>
      </c>
    </row>
    <row r="31" spans="1:9" ht="12.75">
      <c r="A31" s="5" t="s">
        <v>53</v>
      </c>
      <c r="B31" s="5"/>
      <c r="C31" s="15" t="s">
        <v>93</v>
      </c>
      <c r="D31" s="8">
        <v>100</v>
      </c>
      <c r="E31" s="87"/>
      <c r="F31" s="87"/>
      <c r="G31" s="113"/>
      <c r="H31" s="113"/>
      <c r="I31" s="87">
        <f t="shared" si="0"/>
        <v>100</v>
      </c>
    </row>
    <row r="32" spans="1:9" ht="12.75">
      <c r="A32" s="5" t="s">
        <v>56</v>
      </c>
      <c r="B32" s="5"/>
      <c r="C32" s="15" t="s">
        <v>94</v>
      </c>
      <c r="D32" s="8">
        <v>100</v>
      </c>
      <c r="E32" s="87"/>
      <c r="F32" s="87"/>
      <c r="G32" s="113"/>
      <c r="H32" s="113"/>
      <c r="I32" s="87">
        <f t="shared" si="0"/>
        <v>100</v>
      </c>
    </row>
    <row r="33" spans="1:9" ht="12.75">
      <c r="A33" s="5" t="s">
        <v>58</v>
      </c>
      <c r="B33" s="5"/>
      <c r="C33" s="15" t="s">
        <v>96</v>
      </c>
      <c r="D33" s="8">
        <v>18000</v>
      </c>
      <c r="E33" s="87"/>
      <c r="F33" s="87"/>
      <c r="G33" s="113"/>
      <c r="H33" s="113"/>
      <c r="I33" s="87">
        <f t="shared" si="0"/>
        <v>18000</v>
      </c>
    </row>
    <row r="34" spans="1:9" ht="12.75">
      <c r="A34" s="5" t="s">
        <v>95</v>
      </c>
      <c r="B34" s="5"/>
      <c r="C34" s="15" t="s">
        <v>98</v>
      </c>
      <c r="D34" s="8">
        <v>800</v>
      </c>
      <c r="E34" s="87"/>
      <c r="F34" s="87"/>
      <c r="G34" s="113"/>
      <c r="H34" s="113"/>
      <c r="I34" s="87">
        <f t="shared" si="0"/>
        <v>800</v>
      </c>
    </row>
    <row r="35" spans="1:9" ht="12.75">
      <c r="A35" s="5" t="s">
        <v>97</v>
      </c>
      <c r="B35" s="5"/>
      <c r="C35" s="15" t="s">
        <v>100</v>
      </c>
      <c r="D35" s="8">
        <v>200</v>
      </c>
      <c r="E35" s="87"/>
      <c r="F35" s="87"/>
      <c r="G35" s="113"/>
      <c r="H35" s="113"/>
      <c r="I35" s="87">
        <f t="shared" si="0"/>
        <v>200</v>
      </c>
    </row>
    <row r="36" spans="1:9" ht="12.75">
      <c r="A36" s="5" t="s">
        <v>99</v>
      </c>
      <c r="B36" s="5"/>
      <c r="C36" s="15" t="s">
        <v>102</v>
      </c>
      <c r="D36" s="8">
        <v>32000</v>
      </c>
      <c r="E36" s="87"/>
      <c r="F36" s="87"/>
      <c r="G36" s="113"/>
      <c r="H36" s="113"/>
      <c r="I36" s="87">
        <f t="shared" si="0"/>
        <v>32000</v>
      </c>
    </row>
    <row r="37" spans="1:9" ht="12.75">
      <c r="A37" s="5" t="s">
        <v>101</v>
      </c>
      <c r="B37" s="5"/>
      <c r="C37" s="15" t="s">
        <v>104</v>
      </c>
      <c r="D37" s="8">
        <v>500</v>
      </c>
      <c r="E37" s="87"/>
      <c r="F37" s="87"/>
      <c r="G37" s="113"/>
      <c r="H37" s="113"/>
      <c r="I37" s="87">
        <f t="shared" si="0"/>
        <v>500</v>
      </c>
    </row>
    <row r="38" spans="1:9" ht="12.75">
      <c r="A38" s="5" t="s">
        <v>103</v>
      </c>
      <c r="B38" s="5"/>
      <c r="C38" s="15" t="s">
        <v>106</v>
      </c>
      <c r="D38" s="8">
        <v>0</v>
      </c>
      <c r="E38" s="87"/>
      <c r="F38" s="87"/>
      <c r="G38" s="113"/>
      <c r="H38" s="113">
        <v>620</v>
      </c>
      <c r="I38" s="87">
        <f t="shared" si="0"/>
        <v>620</v>
      </c>
    </row>
    <row r="39" spans="1:9" ht="12.75">
      <c r="A39" s="5" t="s">
        <v>105</v>
      </c>
      <c r="B39" s="5"/>
      <c r="C39" s="15" t="s">
        <v>75</v>
      </c>
      <c r="D39" s="8">
        <v>14100</v>
      </c>
      <c r="E39" s="87"/>
      <c r="F39" s="87"/>
      <c r="G39" s="113"/>
      <c r="H39" s="113"/>
      <c r="I39" s="87">
        <f t="shared" si="0"/>
        <v>14100</v>
      </c>
    </row>
    <row r="40" spans="1:9" ht="12.75">
      <c r="A40" s="5" t="s">
        <v>107</v>
      </c>
      <c r="B40" s="34"/>
      <c r="C40" s="23" t="s">
        <v>109</v>
      </c>
      <c r="D40" s="50">
        <f>SUM(D28:D38)</f>
        <v>52400</v>
      </c>
      <c r="E40" s="50">
        <f>SUM(E28:E38)</f>
        <v>0</v>
      </c>
      <c r="F40" s="50">
        <f>SUM(F28:F38)</f>
        <v>0</v>
      </c>
      <c r="G40" s="50">
        <f>SUM(G28:G38)</f>
        <v>0</v>
      </c>
      <c r="H40" s="50">
        <f>SUM(H28:H38)</f>
        <v>620</v>
      </c>
      <c r="I40" s="125">
        <f t="shared" si="0"/>
        <v>53020</v>
      </c>
    </row>
    <row r="41" spans="1:9" ht="12.75">
      <c r="A41" s="5" t="s">
        <v>108</v>
      </c>
      <c r="B41" s="5"/>
      <c r="C41" s="13" t="s">
        <v>111</v>
      </c>
      <c r="D41" s="12">
        <f>D16+D17+D23+D24+D25+D26+D20+D40+D12+D14</f>
        <v>75806</v>
      </c>
      <c r="E41" s="12">
        <f>E16+E17+E23+E24+E25+E26+E20+E40+E12+E14</f>
        <v>0</v>
      </c>
      <c r="F41" s="12">
        <f>F16+F17+F23+F24+F25+F26+F20+F40+F12+F14</f>
        <v>-3833</v>
      </c>
      <c r="G41" s="12">
        <f>G16+G17+G23+G24+G25+G26+G20+G40+G12+G14</f>
        <v>0</v>
      </c>
      <c r="H41" s="12">
        <f>H16+H17+H23+H24+H25+H26+H20+H40+H12+H14</f>
        <v>645</v>
      </c>
      <c r="I41" s="87">
        <f t="shared" si="0"/>
        <v>72618</v>
      </c>
    </row>
    <row r="42" spans="1:9" ht="12.75">
      <c r="A42" s="5" t="s">
        <v>110</v>
      </c>
      <c r="B42" s="5" t="s">
        <v>12</v>
      </c>
      <c r="C42" s="13" t="s">
        <v>113</v>
      </c>
      <c r="D42" s="12">
        <f>D18+D27+D21+D39+D13</f>
        <v>20407</v>
      </c>
      <c r="E42" s="12">
        <f>E18+E27+E21+E39+E13</f>
        <v>0</v>
      </c>
      <c r="F42" s="12">
        <f>F18+F27+F21+F39+F13</f>
        <v>-1035</v>
      </c>
      <c r="G42" s="12">
        <f>G18+G27+G21+G39+G13</f>
        <v>0</v>
      </c>
      <c r="H42" s="12">
        <f>H18+H27+H21+H39+H13</f>
        <v>7</v>
      </c>
      <c r="I42" s="87">
        <f t="shared" si="0"/>
        <v>19379</v>
      </c>
    </row>
    <row r="43" spans="1:9" ht="12.75">
      <c r="A43" s="5" t="s">
        <v>112</v>
      </c>
      <c r="B43" s="5" t="s">
        <v>14</v>
      </c>
      <c r="C43" s="13" t="s">
        <v>76</v>
      </c>
      <c r="D43" s="8">
        <v>1000</v>
      </c>
      <c r="E43" s="87"/>
      <c r="F43" s="87"/>
      <c r="G43" s="113"/>
      <c r="H43" s="113"/>
      <c r="I43" s="87">
        <f t="shared" si="0"/>
        <v>1000</v>
      </c>
    </row>
    <row r="44" spans="1:9" ht="12.75">
      <c r="A44" s="5" t="s">
        <v>114</v>
      </c>
      <c r="B44" s="34"/>
      <c r="C44" s="23" t="s">
        <v>116</v>
      </c>
      <c r="D44" s="22">
        <f>D43+D42+D41</f>
        <v>97213</v>
      </c>
      <c r="E44" s="22">
        <f>E43+E42+E41</f>
        <v>0</v>
      </c>
      <c r="F44" s="22">
        <f>F43+F42+F41</f>
        <v>-4868</v>
      </c>
      <c r="G44" s="22">
        <f>G43+G42+G41</f>
        <v>0</v>
      </c>
      <c r="H44" s="22">
        <f>H43+H42+H41</f>
        <v>652</v>
      </c>
      <c r="I44" s="125">
        <f t="shared" si="0"/>
        <v>92997</v>
      </c>
    </row>
    <row r="45" spans="1:9" ht="12.75">
      <c r="A45" s="5" t="s">
        <v>115</v>
      </c>
      <c r="B45" s="5" t="s">
        <v>19</v>
      </c>
      <c r="C45" s="13" t="s">
        <v>118</v>
      </c>
      <c r="D45" s="8"/>
      <c r="E45" s="87"/>
      <c r="F45" s="87"/>
      <c r="G45" s="113"/>
      <c r="H45" s="113"/>
      <c r="I45" s="87">
        <f t="shared" si="0"/>
        <v>0</v>
      </c>
    </row>
    <row r="46" spans="1:9" ht="12.75">
      <c r="A46" s="5" t="s">
        <v>117</v>
      </c>
      <c r="B46" s="5" t="s">
        <v>7</v>
      </c>
      <c r="C46" s="13" t="s">
        <v>21</v>
      </c>
      <c r="D46" s="8"/>
      <c r="E46" s="87"/>
      <c r="F46" s="87"/>
      <c r="G46" s="113"/>
      <c r="H46" s="113"/>
      <c r="I46" s="87">
        <f t="shared" si="0"/>
        <v>0</v>
      </c>
    </row>
    <row r="47" spans="1:9" ht="12.75">
      <c r="A47" s="5" t="s">
        <v>119</v>
      </c>
      <c r="B47" s="5"/>
      <c r="C47" s="15" t="s">
        <v>121</v>
      </c>
      <c r="D47" s="8">
        <v>46000</v>
      </c>
      <c r="E47" s="87"/>
      <c r="F47" s="87"/>
      <c r="G47" s="113"/>
      <c r="H47" s="113"/>
      <c r="I47" s="87">
        <f t="shared" si="0"/>
        <v>46000</v>
      </c>
    </row>
    <row r="48" spans="1:9" ht="12.75">
      <c r="A48" s="5" t="s">
        <v>120</v>
      </c>
      <c r="B48" s="5"/>
      <c r="C48" s="15" t="s">
        <v>123</v>
      </c>
      <c r="D48" s="8">
        <v>13000</v>
      </c>
      <c r="E48" s="87"/>
      <c r="F48" s="87"/>
      <c r="G48" s="113"/>
      <c r="H48" s="113"/>
      <c r="I48" s="87">
        <f t="shared" si="0"/>
        <v>13000</v>
      </c>
    </row>
    <row r="49" spans="1:9" ht="12.75">
      <c r="A49" s="5" t="s">
        <v>122</v>
      </c>
      <c r="B49" s="5"/>
      <c r="C49" s="15" t="s">
        <v>125</v>
      </c>
      <c r="D49" s="8">
        <v>19000</v>
      </c>
      <c r="E49" s="87"/>
      <c r="F49" s="87"/>
      <c r="G49" s="113"/>
      <c r="H49" s="113"/>
      <c r="I49" s="87">
        <f t="shared" si="0"/>
        <v>19000</v>
      </c>
    </row>
    <row r="50" spans="1:9" ht="12.75">
      <c r="A50" s="5" t="s">
        <v>124</v>
      </c>
      <c r="B50" s="5"/>
      <c r="C50" s="15" t="s">
        <v>127</v>
      </c>
      <c r="D50" s="8">
        <v>12000</v>
      </c>
      <c r="E50" s="87"/>
      <c r="F50" s="87"/>
      <c r="G50" s="113"/>
      <c r="H50" s="113"/>
      <c r="I50" s="87">
        <f t="shared" si="0"/>
        <v>12000</v>
      </c>
    </row>
    <row r="51" spans="1:9" ht="12.75">
      <c r="A51" s="5" t="s">
        <v>126</v>
      </c>
      <c r="B51" s="47"/>
      <c r="C51" s="38" t="s">
        <v>17</v>
      </c>
      <c r="D51" s="44">
        <f>SUM(D47:D50)</f>
        <v>90000</v>
      </c>
      <c r="E51" s="44">
        <f>SUM(E47:E50)</f>
        <v>0</v>
      </c>
      <c r="F51" s="44">
        <f>SUM(F47:F50)</f>
        <v>0</v>
      </c>
      <c r="G51" s="44">
        <f>SUM(G47:G50)</f>
        <v>0</v>
      </c>
      <c r="H51" s="44">
        <f>SUM(H47:H50)</f>
        <v>0</v>
      </c>
      <c r="I51" s="87">
        <f t="shared" si="0"/>
        <v>90000</v>
      </c>
    </row>
    <row r="52" spans="1:9" ht="12.75">
      <c r="A52" s="5" t="s">
        <v>128</v>
      </c>
      <c r="B52" s="5" t="s">
        <v>10</v>
      </c>
      <c r="C52" s="13" t="s">
        <v>23</v>
      </c>
      <c r="D52" s="8"/>
      <c r="E52" s="87"/>
      <c r="F52" s="87"/>
      <c r="G52" s="113"/>
      <c r="H52" s="113"/>
      <c r="I52" s="87">
        <f t="shared" si="0"/>
        <v>0</v>
      </c>
    </row>
    <row r="53" spans="1:9" ht="12.75">
      <c r="A53" s="5" t="s">
        <v>129</v>
      </c>
      <c r="B53" s="5"/>
      <c r="C53" s="15" t="s">
        <v>133</v>
      </c>
      <c r="D53" s="8">
        <v>3000</v>
      </c>
      <c r="E53" s="87"/>
      <c r="F53" s="87"/>
      <c r="G53" s="113"/>
      <c r="H53" s="113"/>
      <c r="I53" s="87">
        <f t="shared" si="0"/>
        <v>3000</v>
      </c>
    </row>
    <row r="54" spans="1:9" ht="12.75">
      <c r="A54" s="5" t="s">
        <v>130</v>
      </c>
      <c r="B54" s="47"/>
      <c r="C54" s="38" t="s">
        <v>17</v>
      </c>
      <c r="D54" s="44">
        <f>SUM(D53:D53)</f>
        <v>3000</v>
      </c>
      <c r="E54" s="44">
        <f>SUM(E53:E53)</f>
        <v>0</v>
      </c>
      <c r="F54" s="44">
        <f>SUM(F53:F53)</f>
        <v>0</v>
      </c>
      <c r="G54" s="44">
        <f>SUM(G53:G53)</f>
        <v>0</v>
      </c>
      <c r="H54" s="44">
        <f>SUM(H53:H53)</f>
        <v>0</v>
      </c>
      <c r="I54" s="87">
        <f t="shared" si="0"/>
        <v>3000</v>
      </c>
    </row>
    <row r="55" spans="1:9" ht="12.75">
      <c r="A55" s="5" t="s">
        <v>131</v>
      </c>
      <c r="B55" s="47"/>
      <c r="C55" s="47"/>
      <c r="D55" s="86"/>
      <c r="E55" s="87"/>
      <c r="F55" s="87"/>
      <c r="G55" s="113"/>
      <c r="H55" s="113"/>
      <c r="I55" s="87" t="s">
        <v>81</v>
      </c>
    </row>
    <row r="56" spans="1:9" ht="12.75">
      <c r="A56" s="5" t="s">
        <v>132</v>
      </c>
      <c r="B56" s="5" t="s">
        <v>12</v>
      </c>
      <c r="C56" s="13" t="s">
        <v>25</v>
      </c>
      <c r="D56" s="8">
        <v>120</v>
      </c>
      <c r="E56" s="87"/>
      <c r="F56" s="87"/>
      <c r="G56" s="113"/>
      <c r="H56" s="113"/>
      <c r="I56" s="87">
        <f t="shared" si="0"/>
        <v>120</v>
      </c>
    </row>
    <row r="57" spans="1:9" ht="12.75">
      <c r="A57" s="5" t="s">
        <v>134</v>
      </c>
      <c r="B57" s="5" t="s">
        <v>14</v>
      </c>
      <c r="C57" s="13" t="s">
        <v>138</v>
      </c>
      <c r="D57" s="8">
        <v>620</v>
      </c>
      <c r="E57" s="87"/>
      <c r="F57" s="87"/>
      <c r="G57" s="113"/>
      <c r="H57" s="113">
        <v>-620</v>
      </c>
      <c r="I57" s="87">
        <f t="shared" si="0"/>
        <v>0</v>
      </c>
    </row>
    <row r="58" spans="1:9" ht="12.75">
      <c r="A58" s="5" t="s">
        <v>135</v>
      </c>
      <c r="B58" s="5" t="s">
        <v>16</v>
      </c>
      <c r="C58" s="13" t="s">
        <v>140</v>
      </c>
      <c r="D58" s="8">
        <v>500</v>
      </c>
      <c r="E58" s="87"/>
      <c r="F58" s="87"/>
      <c r="G58" s="113"/>
      <c r="H58" s="113"/>
      <c r="I58" s="87">
        <f t="shared" si="0"/>
        <v>500</v>
      </c>
    </row>
    <row r="59" spans="1:9" ht="12.75">
      <c r="A59" s="5" t="s">
        <v>136</v>
      </c>
      <c r="B59" s="34"/>
      <c r="C59" s="23" t="s">
        <v>142</v>
      </c>
      <c r="D59" s="22">
        <f>D58+D57+D56+D54+D51</f>
        <v>94240</v>
      </c>
      <c r="E59" s="22">
        <f>E58+E57+E56+E54+E51</f>
        <v>0</v>
      </c>
      <c r="F59" s="22">
        <f>F58+F57+F56+F54+F51</f>
        <v>0</v>
      </c>
      <c r="G59" s="22">
        <f>G58+G57+G56+G54+G51</f>
        <v>0</v>
      </c>
      <c r="H59" s="22">
        <f>H58+H57+H56+H54+H51</f>
        <v>-620</v>
      </c>
      <c r="I59" s="125">
        <f t="shared" si="0"/>
        <v>93620</v>
      </c>
    </row>
    <row r="60" spans="1:9" ht="12.75">
      <c r="A60" s="5" t="s">
        <v>137</v>
      </c>
      <c r="B60" s="5" t="s">
        <v>32</v>
      </c>
      <c r="C60" s="13" t="s">
        <v>33</v>
      </c>
      <c r="D60" s="8"/>
      <c r="E60" s="87"/>
      <c r="F60" s="87"/>
      <c r="G60" s="113"/>
      <c r="H60" s="113"/>
      <c r="I60" s="87">
        <f t="shared" si="0"/>
        <v>0</v>
      </c>
    </row>
    <row r="61" spans="1:9" ht="12.75">
      <c r="A61" s="5" t="s">
        <v>139</v>
      </c>
      <c r="B61" s="5"/>
      <c r="C61" s="15" t="s">
        <v>145</v>
      </c>
      <c r="D61" s="8">
        <v>25980</v>
      </c>
      <c r="E61" s="87"/>
      <c r="F61" s="87">
        <v>53103</v>
      </c>
      <c r="G61" s="113">
        <v>1052</v>
      </c>
      <c r="H61" s="113">
        <v>944</v>
      </c>
      <c r="I61" s="87">
        <f t="shared" si="0"/>
        <v>81079</v>
      </c>
    </row>
    <row r="62" spans="1:9" ht="12.75">
      <c r="A62" s="5" t="s">
        <v>141</v>
      </c>
      <c r="B62" s="5"/>
      <c r="C62" s="9" t="s">
        <v>147</v>
      </c>
      <c r="D62" s="8">
        <v>14656</v>
      </c>
      <c r="E62" s="87"/>
      <c r="F62" s="87">
        <v>-14656</v>
      </c>
      <c r="G62" s="113"/>
      <c r="H62" s="113"/>
      <c r="I62" s="87">
        <f t="shared" si="0"/>
        <v>0</v>
      </c>
    </row>
    <row r="63" spans="1:9" ht="12.75">
      <c r="A63" s="5" t="s">
        <v>143</v>
      </c>
      <c r="B63" s="5"/>
      <c r="C63" s="9" t="s">
        <v>149</v>
      </c>
      <c r="D63" s="8">
        <v>16804</v>
      </c>
      <c r="E63" s="87"/>
      <c r="F63" s="87">
        <v>-16804</v>
      </c>
      <c r="G63" s="113"/>
      <c r="H63" s="113"/>
      <c r="I63" s="87">
        <f t="shared" si="0"/>
        <v>0</v>
      </c>
    </row>
    <row r="64" spans="1:9" ht="12.75">
      <c r="A64" s="5" t="s">
        <v>144</v>
      </c>
      <c r="B64" s="5"/>
      <c r="C64" s="9" t="s">
        <v>151</v>
      </c>
      <c r="D64" s="8">
        <v>17435</v>
      </c>
      <c r="E64" s="87"/>
      <c r="F64" s="87">
        <v>-17435</v>
      </c>
      <c r="G64" s="113"/>
      <c r="H64" s="113"/>
      <c r="I64" s="87">
        <f t="shared" si="0"/>
        <v>0</v>
      </c>
    </row>
    <row r="65" spans="1:9" ht="12.75">
      <c r="A65" s="5" t="s">
        <v>146</v>
      </c>
      <c r="B65" s="5"/>
      <c r="C65" s="15" t="s">
        <v>154</v>
      </c>
      <c r="D65" s="8">
        <v>29721</v>
      </c>
      <c r="E65" s="87"/>
      <c r="F65" s="87">
        <v>708</v>
      </c>
      <c r="G65" s="113">
        <v>1648</v>
      </c>
      <c r="H65" s="113">
        <v>6747</v>
      </c>
      <c r="I65" s="87">
        <f t="shared" si="0"/>
        <v>38824</v>
      </c>
    </row>
    <row r="66" spans="1:9" ht="12.75">
      <c r="A66" s="5" t="s">
        <v>148</v>
      </c>
      <c r="B66" s="5"/>
      <c r="C66" s="15" t="s">
        <v>331</v>
      </c>
      <c r="D66" s="8"/>
      <c r="E66" s="87"/>
      <c r="F66" s="87">
        <v>6332</v>
      </c>
      <c r="G66" s="113">
        <v>1892</v>
      </c>
      <c r="H66" s="113"/>
      <c r="I66" s="87">
        <f t="shared" si="0"/>
        <v>8224</v>
      </c>
    </row>
    <row r="67" spans="1:9" ht="12.75">
      <c r="A67" s="5" t="s">
        <v>237</v>
      </c>
      <c r="B67" s="5"/>
      <c r="C67" s="15" t="s">
        <v>156</v>
      </c>
      <c r="D67" s="8">
        <v>0</v>
      </c>
      <c r="E67" s="87">
        <v>3136</v>
      </c>
      <c r="F67" s="87">
        <v>1191</v>
      </c>
      <c r="G67" s="113">
        <v>296</v>
      </c>
      <c r="H67" s="113">
        <v>-507</v>
      </c>
      <c r="I67" s="87">
        <f t="shared" si="0"/>
        <v>4116</v>
      </c>
    </row>
    <row r="68" spans="1:9" ht="12.75">
      <c r="A68" s="5" t="s">
        <v>150</v>
      </c>
      <c r="B68" s="34"/>
      <c r="C68" s="23" t="s">
        <v>17</v>
      </c>
      <c r="D68" s="22">
        <f>SUM(D61:D67)</f>
        <v>104596</v>
      </c>
      <c r="E68" s="22">
        <f>SUM(E61:E67)</f>
        <v>3136</v>
      </c>
      <c r="F68" s="22">
        <f>SUM(F61:F67)</f>
        <v>12439</v>
      </c>
      <c r="G68" s="22">
        <f>SUM(G61:G67)</f>
        <v>4888</v>
      </c>
      <c r="H68" s="22">
        <f>SUM(H61:H67)</f>
        <v>7184</v>
      </c>
      <c r="I68" s="125">
        <f t="shared" si="0"/>
        <v>132243</v>
      </c>
    </row>
    <row r="69" spans="1:9" ht="12.75">
      <c r="A69" s="5" t="s">
        <v>152</v>
      </c>
      <c r="B69" s="5" t="s">
        <v>35</v>
      </c>
      <c r="C69" s="13" t="s">
        <v>36</v>
      </c>
      <c r="D69" s="8"/>
      <c r="E69" s="87"/>
      <c r="F69" s="87"/>
      <c r="G69" s="113"/>
      <c r="H69" s="113"/>
      <c r="I69" s="87">
        <f t="shared" si="0"/>
        <v>0</v>
      </c>
    </row>
    <row r="70" spans="1:9" ht="12.75">
      <c r="A70" s="5" t="s">
        <v>153</v>
      </c>
      <c r="B70" s="5"/>
      <c r="C70" s="9" t="s">
        <v>160</v>
      </c>
      <c r="D70" s="8">
        <v>650</v>
      </c>
      <c r="E70" s="87"/>
      <c r="F70" s="87"/>
      <c r="G70" s="113"/>
      <c r="H70" s="113">
        <v>53115</v>
      </c>
      <c r="I70" s="87">
        <f t="shared" si="0"/>
        <v>53765</v>
      </c>
    </row>
    <row r="71" spans="1:9" ht="12.75">
      <c r="A71" s="5" t="s">
        <v>155</v>
      </c>
      <c r="B71" s="5"/>
      <c r="C71" s="9" t="s">
        <v>162</v>
      </c>
      <c r="D71" s="8">
        <v>0</v>
      </c>
      <c r="E71" s="87"/>
      <c r="F71" s="87">
        <v>657</v>
      </c>
      <c r="G71" s="113"/>
      <c r="H71" s="113"/>
      <c r="I71" s="87">
        <f t="shared" si="0"/>
        <v>657</v>
      </c>
    </row>
    <row r="72" spans="1:9" ht="12.75">
      <c r="A72" s="5" t="s">
        <v>157</v>
      </c>
      <c r="B72" s="34"/>
      <c r="C72" s="23" t="s">
        <v>17</v>
      </c>
      <c r="D72" s="22">
        <f>SUM(D70:D71)</f>
        <v>650</v>
      </c>
      <c r="E72" s="22">
        <f>SUM(E70:E71)</f>
        <v>0</v>
      </c>
      <c r="F72" s="22">
        <f>SUM(F70:F71)</f>
        <v>657</v>
      </c>
      <c r="G72" s="22">
        <f>SUM(G70:G71)</f>
        <v>0</v>
      </c>
      <c r="H72" s="22">
        <f>SUM(H70:H71)</f>
        <v>53115</v>
      </c>
      <c r="I72" s="125">
        <f t="shared" si="0"/>
        <v>54422</v>
      </c>
    </row>
    <row r="73" spans="1:9" ht="12.75">
      <c r="A73" s="5" t="s">
        <v>158</v>
      </c>
      <c r="B73" s="5" t="s">
        <v>38</v>
      </c>
      <c r="C73" s="13" t="s">
        <v>165</v>
      </c>
      <c r="D73" s="8"/>
      <c r="E73" s="87"/>
      <c r="F73" s="87"/>
      <c r="G73" s="113"/>
      <c r="H73" s="113"/>
      <c r="I73" s="87">
        <f t="shared" si="0"/>
        <v>0</v>
      </c>
    </row>
    <row r="74" spans="1:9" ht="12.75">
      <c r="A74" s="5" t="s">
        <v>159</v>
      </c>
      <c r="B74" s="5" t="s">
        <v>7</v>
      </c>
      <c r="C74" s="13" t="s">
        <v>41</v>
      </c>
      <c r="D74" s="8"/>
      <c r="E74" s="87"/>
      <c r="F74" s="87"/>
      <c r="G74" s="113"/>
      <c r="H74" s="113"/>
      <c r="I74" s="87">
        <f t="shared" si="0"/>
        <v>0</v>
      </c>
    </row>
    <row r="75" spans="1:9" ht="12.75">
      <c r="A75" s="5" t="s">
        <v>161</v>
      </c>
      <c r="B75" s="15"/>
      <c r="C75" s="15" t="s">
        <v>168</v>
      </c>
      <c r="D75" s="8">
        <v>2800</v>
      </c>
      <c r="E75" s="87"/>
      <c r="F75" s="87"/>
      <c r="G75" s="113">
        <v>158</v>
      </c>
      <c r="H75" s="113"/>
      <c r="I75" s="87">
        <f t="shared" si="0"/>
        <v>2958</v>
      </c>
    </row>
    <row r="76" spans="1:9" ht="12.75">
      <c r="A76" s="5" t="s">
        <v>163</v>
      </c>
      <c r="B76" s="15"/>
      <c r="C76" s="15" t="s">
        <v>171</v>
      </c>
      <c r="D76" s="8">
        <v>1104</v>
      </c>
      <c r="E76" s="87"/>
      <c r="F76" s="87"/>
      <c r="G76" s="113"/>
      <c r="H76" s="113"/>
      <c r="I76" s="87">
        <f t="shared" si="0"/>
        <v>1104</v>
      </c>
    </row>
    <row r="77" spans="1:9" ht="12.75">
      <c r="A77" s="5" t="s">
        <v>164</v>
      </c>
      <c r="B77" s="15"/>
      <c r="C77" s="15" t="s">
        <v>173</v>
      </c>
      <c r="D77" s="8">
        <v>3875</v>
      </c>
      <c r="E77" s="87"/>
      <c r="F77" s="87">
        <v>-26</v>
      </c>
      <c r="G77" s="113"/>
      <c r="H77" s="113"/>
      <c r="I77" s="87">
        <f aca="true" t="shared" si="1" ref="I77:I97">SUM(D77:H77)</f>
        <v>3849</v>
      </c>
    </row>
    <row r="78" spans="1:9" ht="12.75">
      <c r="A78" s="5" t="s">
        <v>166</v>
      </c>
      <c r="B78" s="15"/>
      <c r="C78" s="15" t="s">
        <v>177</v>
      </c>
      <c r="D78" s="8">
        <v>0</v>
      </c>
      <c r="E78" s="87">
        <v>962</v>
      </c>
      <c r="F78" s="87">
        <v>1980</v>
      </c>
      <c r="G78" s="113">
        <v>510</v>
      </c>
      <c r="H78" s="113">
        <v>1277</v>
      </c>
      <c r="I78" s="87">
        <f>SUM(D78:H78)</f>
        <v>4729</v>
      </c>
    </row>
    <row r="79" spans="1:9" ht="12.75">
      <c r="A79" s="5" t="s">
        <v>167</v>
      </c>
      <c r="B79" s="15"/>
      <c r="C79" s="15" t="s">
        <v>179</v>
      </c>
      <c r="D79" s="8">
        <v>601</v>
      </c>
      <c r="E79" s="87">
        <v>-601</v>
      </c>
      <c r="F79" s="87"/>
      <c r="G79" s="113"/>
      <c r="H79" s="113"/>
      <c r="I79" s="87">
        <f t="shared" si="1"/>
        <v>0</v>
      </c>
    </row>
    <row r="80" spans="1:9" ht="12.75">
      <c r="A80" s="5" t="s">
        <v>169</v>
      </c>
      <c r="B80" s="15"/>
      <c r="C80" s="9" t="s">
        <v>182</v>
      </c>
      <c r="D80" s="8">
        <v>4080</v>
      </c>
      <c r="E80" s="87"/>
      <c r="F80" s="87"/>
      <c r="G80" s="113"/>
      <c r="H80" s="113"/>
      <c r="I80" s="87">
        <f t="shared" si="1"/>
        <v>4080</v>
      </c>
    </row>
    <row r="81" spans="1:9" ht="12.75">
      <c r="A81" s="5" t="s">
        <v>170</v>
      </c>
      <c r="B81" s="15"/>
      <c r="C81" s="9" t="s">
        <v>187</v>
      </c>
      <c r="D81" s="8">
        <v>1000</v>
      </c>
      <c r="E81" s="87"/>
      <c r="F81" s="87"/>
      <c r="G81" s="113"/>
      <c r="H81" s="113"/>
      <c r="I81" s="87">
        <f t="shared" si="1"/>
        <v>1000</v>
      </c>
    </row>
    <row r="82" spans="1:9" ht="12.75">
      <c r="A82" s="5" t="s">
        <v>172</v>
      </c>
      <c r="B82" s="15"/>
      <c r="C82" s="15" t="s">
        <v>189</v>
      </c>
      <c r="D82" s="8">
        <v>1000</v>
      </c>
      <c r="E82" s="87"/>
      <c r="F82" s="87"/>
      <c r="G82" s="113"/>
      <c r="H82" s="113"/>
      <c r="I82" s="87">
        <f t="shared" si="1"/>
        <v>1000</v>
      </c>
    </row>
    <row r="83" spans="1:9" ht="12.75">
      <c r="A83" s="5" t="s">
        <v>174</v>
      </c>
      <c r="B83" s="34"/>
      <c r="C83" s="23" t="s">
        <v>17</v>
      </c>
      <c r="D83" s="22">
        <f>SUM(D75:D82)</f>
        <v>14460</v>
      </c>
      <c r="E83" s="22">
        <f>SUM(E75:E82)</f>
        <v>361</v>
      </c>
      <c r="F83" s="22">
        <f>SUM(F75:F82)</f>
        <v>1954</v>
      </c>
      <c r="G83" s="22">
        <f>SUM(G75:G82)</f>
        <v>668</v>
      </c>
      <c r="H83" s="22">
        <f>SUM(H75:H82)</f>
        <v>1277</v>
      </c>
      <c r="I83" s="125">
        <f>SUM(D83:H83)</f>
        <v>18720</v>
      </c>
    </row>
    <row r="84" spans="1:9" ht="12.75">
      <c r="A84" s="5" t="s">
        <v>175</v>
      </c>
      <c r="B84" s="51"/>
      <c r="C84" s="52" t="s">
        <v>192</v>
      </c>
      <c r="D84" s="120">
        <v>58905</v>
      </c>
      <c r="E84" s="121"/>
      <c r="F84" s="121">
        <v>-23331</v>
      </c>
      <c r="G84" s="122"/>
      <c r="H84" s="122">
        <v>-1518</v>
      </c>
      <c r="I84" s="87">
        <f t="shared" si="1"/>
        <v>34056</v>
      </c>
    </row>
    <row r="85" spans="1:9" ht="12.75">
      <c r="A85" s="5" t="s">
        <v>176</v>
      </c>
      <c r="B85" s="5" t="s">
        <v>10</v>
      </c>
      <c r="C85" s="13" t="s">
        <v>43</v>
      </c>
      <c r="D85" s="8"/>
      <c r="E85" s="87"/>
      <c r="F85" s="87"/>
      <c r="G85" s="113"/>
      <c r="H85" s="113"/>
      <c r="I85" s="87">
        <f t="shared" si="1"/>
        <v>0</v>
      </c>
    </row>
    <row r="86" spans="1:9" ht="12.75">
      <c r="A86" s="5" t="s">
        <v>178</v>
      </c>
      <c r="B86" s="5"/>
      <c r="C86" s="15" t="s">
        <v>195</v>
      </c>
      <c r="D86" s="8">
        <v>100</v>
      </c>
      <c r="E86" s="87"/>
      <c r="F86" s="87"/>
      <c r="G86" s="113"/>
      <c r="H86" s="113"/>
      <c r="I86" s="87">
        <f t="shared" si="1"/>
        <v>100</v>
      </c>
    </row>
    <row r="87" spans="1:9" ht="12.75">
      <c r="A87" s="5" t="s">
        <v>180</v>
      </c>
      <c r="B87" s="34"/>
      <c r="C87" s="23" t="s">
        <v>17</v>
      </c>
      <c r="D87" s="22">
        <f>SUM(D86:D86)</f>
        <v>100</v>
      </c>
      <c r="E87" s="22">
        <f>SUM(E86:E86)</f>
        <v>0</v>
      </c>
      <c r="F87" s="22">
        <f>SUM(F86:F86)</f>
        <v>0</v>
      </c>
      <c r="G87" s="22">
        <f>SUM(G86:G86)</f>
        <v>0</v>
      </c>
      <c r="H87" s="22">
        <f>SUM(H86:H86)</f>
        <v>0</v>
      </c>
      <c r="I87" s="125">
        <f t="shared" si="1"/>
        <v>100</v>
      </c>
    </row>
    <row r="88" spans="1:9" ht="12.75">
      <c r="A88" s="5" t="s">
        <v>181</v>
      </c>
      <c r="B88" s="34"/>
      <c r="C88" s="23" t="s">
        <v>199</v>
      </c>
      <c r="D88" s="22">
        <f>D87+D83</f>
        <v>14560</v>
      </c>
      <c r="E88" s="22">
        <f>E87+E83</f>
        <v>361</v>
      </c>
      <c r="F88" s="22">
        <f>F87+F83</f>
        <v>1954</v>
      </c>
      <c r="G88" s="22">
        <f>G87+G83</f>
        <v>668</v>
      </c>
      <c r="H88" s="22">
        <f>H87+H83</f>
        <v>1277</v>
      </c>
      <c r="I88" s="125">
        <f t="shared" si="1"/>
        <v>18820</v>
      </c>
    </row>
    <row r="89" spans="1:9" ht="12.75">
      <c r="A89" s="5" t="s">
        <v>183</v>
      </c>
      <c r="B89" s="5" t="s">
        <v>46</v>
      </c>
      <c r="C89" s="13" t="s">
        <v>201</v>
      </c>
      <c r="D89" s="8"/>
      <c r="E89" s="87"/>
      <c r="F89" s="87"/>
      <c r="G89" s="113"/>
      <c r="H89" s="113"/>
      <c r="I89" s="87">
        <f t="shared" si="1"/>
        <v>0</v>
      </c>
    </row>
    <row r="90" spans="1:9" ht="12.75">
      <c r="A90" s="5" t="s">
        <v>184</v>
      </c>
      <c r="B90" s="5"/>
      <c r="C90" s="15" t="s">
        <v>47</v>
      </c>
      <c r="D90" s="8">
        <v>0</v>
      </c>
      <c r="E90" s="87"/>
      <c r="F90" s="87"/>
      <c r="G90" s="113"/>
      <c r="H90" s="113"/>
      <c r="I90" s="87">
        <f t="shared" si="1"/>
        <v>0</v>
      </c>
    </row>
    <row r="91" spans="1:9" ht="12.75">
      <c r="A91" s="5" t="s">
        <v>185</v>
      </c>
      <c r="B91" s="5"/>
      <c r="C91" s="9" t="s">
        <v>204</v>
      </c>
      <c r="D91" s="8">
        <v>350</v>
      </c>
      <c r="E91" s="87"/>
      <c r="F91" s="87"/>
      <c r="G91" s="113"/>
      <c r="H91" s="113"/>
      <c r="I91" s="87">
        <f t="shared" si="1"/>
        <v>350</v>
      </c>
    </row>
    <row r="92" spans="1:9" ht="12.75">
      <c r="A92" s="5" t="s">
        <v>186</v>
      </c>
      <c r="B92" s="34"/>
      <c r="C92" s="20" t="s">
        <v>17</v>
      </c>
      <c r="D92" s="22">
        <f>SUM(D90:D91)</f>
        <v>350</v>
      </c>
      <c r="E92" s="22">
        <f>SUM(E90:E91)</f>
        <v>0</v>
      </c>
      <c r="F92" s="22">
        <f>SUM(F90:F91)</f>
        <v>0</v>
      </c>
      <c r="G92" s="22">
        <f>SUM(G90:G91)</f>
        <v>0</v>
      </c>
      <c r="H92" s="22">
        <f>SUM(H90:H91)</f>
        <v>0</v>
      </c>
      <c r="I92" s="125">
        <f t="shared" si="1"/>
        <v>350</v>
      </c>
    </row>
    <row r="93" spans="1:9" ht="12.75">
      <c r="A93" s="5" t="s">
        <v>188</v>
      </c>
      <c r="B93" s="5" t="s">
        <v>51</v>
      </c>
      <c r="C93" s="13" t="s">
        <v>52</v>
      </c>
      <c r="D93" s="8"/>
      <c r="E93" s="87"/>
      <c r="F93" s="87"/>
      <c r="G93" s="113"/>
      <c r="H93" s="113"/>
      <c r="I93" s="87">
        <f t="shared" si="1"/>
        <v>0</v>
      </c>
    </row>
    <row r="94" spans="1:9" ht="12.75">
      <c r="A94" s="5" t="s">
        <v>190</v>
      </c>
      <c r="B94" s="5"/>
      <c r="C94" s="15" t="s">
        <v>52</v>
      </c>
      <c r="D94" s="8">
        <v>100000</v>
      </c>
      <c r="E94" s="87">
        <v>4747</v>
      </c>
      <c r="F94" s="87"/>
      <c r="G94" s="113"/>
      <c r="H94" s="113">
        <v>1382</v>
      </c>
      <c r="I94" s="87">
        <f t="shared" si="1"/>
        <v>106129</v>
      </c>
    </row>
    <row r="95" spans="1:9" ht="12.75">
      <c r="A95" s="5" t="s">
        <v>191</v>
      </c>
      <c r="B95" s="5"/>
      <c r="C95" s="13" t="s">
        <v>55</v>
      </c>
      <c r="D95" s="8"/>
      <c r="E95" s="87"/>
      <c r="F95" s="87"/>
      <c r="G95" s="113"/>
      <c r="H95" s="113"/>
      <c r="I95" s="87">
        <f t="shared" si="1"/>
        <v>0</v>
      </c>
    </row>
    <row r="96" spans="1:9" ht="12.75">
      <c r="A96" s="5" t="s">
        <v>193</v>
      </c>
      <c r="B96" s="5"/>
      <c r="C96" s="15" t="s">
        <v>55</v>
      </c>
      <c r="D96" s="8">
        <v>0</v>
      </c>
      <c r="E96" s="87"/>
      <c r="F96" s="87"/>
      <c r="G96" s="113"/>
      <c r="H96" s="113"/>
      <c r="I96" s="87">
        <f t="shared" si="1"/>
        <v>0</v>
      </c>
    </row>
    <row r="97" spans="1:9" ht="12.75">
      <c r="A97" s="5" t="s">
        <v>194</v>
      </c>
      <c r="B97" s="34"/>
      <c r="C97" s="23" t="s">
        <v>210</v>
      </c>
      <c r="D97" s="22">
        <f>D96+D94+D88+D72+D68+D59+D44+D92</f>
        <v>411609</v>
      </c>
      <c r="E97" s="22">
        <f>E96+E94+E88+E72+E68+E59+E44+E92</f>
        <v>8244</v>
      </c>
      <c r="F97" s="22">
        <f>F96+F94+F88+F72+F68+F59+F44+F92</f>
        <v>10182</v>
      </c>
      <c r="G97" s="22">
        <f>G96+G94+G88+G72+G68+G59+G44+G92</f>
        <v>5556</v>
      </c>
      <c r="H97" s="22">
        <f>H96+H94+H88+H72+H68+H59+H44+H92</f>
        <v>62990</v>
      </c>
      <c r="I97" s="125">
        <f t="shared" si="1"/>
        <v>498581</v>
      </c>
    </row>
  </sheetData>
  <sheetProtection selectLockedCells="1" selectUnlockedCells="1"/>
  <mergeCells count="2">
    <mergeCell ref="A1:I1"/>
    <mergeCell ref="D2:I2"/>
  </mergeCells>
  <printOptions/>
  <pageMargins left="0.39375" right="0.39375" top="1.0819444444444444" bottom="0.9055555555555556" header="0.5118055555555555" footer="0.5118055555555555"/>
  <pageSetup horizontalDpi="600" verticalDpi="600" orientation="portrait" paperSize="9" scale="93" r:id="rId1"/>
  <rowBreaks count="1" manualBreakCount="1">
    <brk id="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selection activeCell="A1" sqref="A1:J1"/>
      <selection activeCell="E2" sqref="E2:J2"/>
    </sheetView>
  </sheetViews>
  <sheetFormatPr defaultColWidth="11.7109375" defaultRowHeight="12.75"/>
  <cols>
    <col min="1" max="1" width="3.7109375" style="1" customWidth="1"/>
    <col min="2" max="2" width="4.8515625" style="45" customWidth="1"/>
    <col min="3" max="3" width="30.57421875" style="1" customWidth="1"/>
    <col min="4" max="4" width="5.7109375" style="1" customWidth="1"/>
    <col min="5" max="5" width="11.421875" style="1" customWidth="1"/>
    <col min="6" max="6" width="8.7109375" style="1" customWidth="1"/>
    <col min="7" max="7" width="8.140625" style="1" customWidth="1"/>
    <col min="8" max="8" width="7.8515625" style="1" customWidth="1"/>
    <col min="9" max="9" width="7.57421875" style="1" customWidth="1"/>
    <col min="10" max="246" width="11.7109375" style="1" customWidth="1"/>
  </cols>
  <sheetData>
    <row r="1" spans="1:10" ht="12.75">
      <c r="A1" s="159" t="s">
        <v>359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2.75">
      <c r="A2" s="114"/>
      <c r="B2" s="114"/>
      <c r="C2" s="114"/>
      <c r="D2" s="114"/>
      <c r="E2" s="164" t="s">
        <v>362</v>
      </c>
      <c r="F2" s="160"/>
      <c r="G2" s="160"/>
      <c r="H2" s="160"/>
      <c r="I2" s="160"/>
      <c r="J2" s="160"/>
    </row>
    <row r="4" spans="1:10" ht="12.75" customHeight="1">
      <c r="A4" s="145" t="s">
        <v>211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2.75" customHeight="1">
      <c r="A5" s="145" t="s">
        <v>212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2:4" ht="12.75">
      <c r="B6" s="53"/>
      <c r="C6" s="53"/>
      <c r="D6" s="53"/>
    </row>
    <row r="7" spans="1:10" ht="12.75" customHeight="1">
      <c r="A7" s="130" t="s">
        <v>2</v>
      </c>
      <c r="B7" s="130"/>
      <c r="C7" s="130"/>
      <c r="D7" s="130"/>
      <c r="E7" s="130"/>
      <c r="F7" s="130"/>
      <c r="G7" s="130"/>
      <c r="H7" s="130"/>
      <c r="I7" s="130"/>
      <c r="J7" s="130"/>
    </row>
    <row r="8" spans="1:10" ht="36" customHeight="1">
      <c r="A8" s="2" t="s">
        <v>3</v>
      </c>
      <c r="B8" s="2"/>
      <c r="C8" s="2" t="s">
        <v>213</v>
      </c>
      <c r="D8" s="128" t="s">
        <v>214</v>
      </c>
      <c r="E8" s="128" t="s">
        <v>306</v>
      </c>
      <c r="F8" s="131" t="s">
        <v>304</v>
      </c>
      <c r="G8" s="132"/>
      <c r="H8" s="132"/>
      <c r="I8" s="133"/>
      <c r="J8" s="134" t="s">
        <v>305</v>
      </c>
    </row>
    <row r="9" spans="1:10" ht="12.75">
      <c r="A9" s="2"/>
      <c r="B9" s="2"/>
      <c r="C9" s="2"/>
      <c r="D9" s="128"/>
      <c r="E9" s="128"/>
      <c r="F9" s="124" t="s">
        <v>350</v>
      </c>
      <c r="G9" s="124" t="s">
        <v>351</v>
      </c>
      <c r="H9" s="124" t="s">
        <v>352</v>
      </c>
      <c r="I9" s="124" t="s">
        <v>353</v>
      </c>
      <c r="J9" s="135"/>
    </row>
    <row r="10" spans="1:10" ht="12.75">
      <c r="A10" s="27"/>
      <c r="B10" s="27"/>
      <c r="C10" s="27" t="s">
        <v>5</v>
      </c>
      <c r="D10" s="83" t="s">
        <v>6</v>
      </c>
      <c r="E10" s="88" t="s">
        <v>257</v>
      </c>
      <c r="F10" s="87"/>
      <c r="G10" s="87"/>
      <c r="H10" s="87"/>
      <c r="I10" s="87"/>
      <c r="J10" s="87"/>
    </row>
    <row r="11" spans="1:10" ht="12.75">
      <c r="A11" s="5" t="s">
        <v>7</v>
      </c>
      <c r="B11" s="54" t="s">
        <v>8</v>
      </c>
      <c r="C11" s="55" t="s">
        <v>215</v>
      </c>
      <c r="D11" s="89"/>
      <c r="E11" s="87"/>
      <c r="F11" s="87"/>
      <c r="G11" s="87"/>
      <c r="H11" s="87"/>
      <c r="I11" s="87"/>
      <c r="J11" s="87"/>
    </row>
    <row r="12" spans="1:10" ht="12.75">
      <c r="A12" s="5" t="s">
        <v>10</v>
      </c>
      <c r="B12" s="5" t="s">
        <v>7</v>
      </c>
      <c r="C12" s="13" t="s">
        <v>216</v>
      </c>
      <c r="D12" s="90"/>
      <c r="E12" s="99">
        <f>SUM(E13)</f>
        <v>2000</v>
      </c>
      <c r="F12" s="99">
        <f>SUM(F13)</f>
        <v>0</v>
      </c>
      <c r="G12" s="99">
        <f>SUM(G13)</f>
        <v>0</v>
      </c>
      <c r="H12" s="99">
        <f>SUM(H13)</f>
        <v>0</v>
      </c>
      <c r="I12" s="99"/>
      <c r="J12" s="99">
        <f>SUM(J13)</f>
        <v>2000</v>
      </c>
    </row>
    <row r="13" spans="1:10" ht="12.75">
      <c r="A13" s="5" t="s">
        <v>12</v>
      </c>
      <c r="B13" s="5"/>
      <c r="C13" s="15" t="s">
        <v>217</v>
      </c>
      <c r="D13" s="90"/>
      <c r="E13" s="87">
        <v>2000</v>
      </c>
      <c r="F13" s="87"/>
      <c r="G13" s="87"/>
      <c r="H13" s="87"/>
      <c r="I13" s="87"/>
      <c r="J13" s="87">
        <f>SUM(E13:I13)</f>
        <v>2000</v>
      </c>
    </row>
    <row r="14" spans="1:10" ht="12.75">
      <c r="A14" s="5" t="s">
        <v>14</v>
      </c>
      <c r="B14" s="5" t="s">
        <v>10</v>
      </c>
      <c r="C14" s="13" t="s">
        <v>218</v>
      </c>
      <c r="D14" s="91">
        <v>1</v>
      </c>
      <c r="E14" s="99">
        <f aca="true" t="shared" si="0" ref="E14:J14">SUM(E15:E17)</f>
        <v>5360</v>
      </c>
      <c r="F14" s="99">
        <f t="shared" si="0"/>
        <v>23</v>
      </c>
      <c r="G14" s="99">
        <f t="shared" si="0"/>
        <v>30</v>
      </c>
      <c r="H14" s="99">
        <f t="shared" si="0"/>
        <v>32</v>
      </c>
      <c r="I14" s="99">
        <f t="shared" si="0"/>
        <v>7</v>
      </c>
      <c r="J14" s="99">
        <f t="shared" si="0"/>
        <v>5452</v>
      </c>
    </row>
    <row r="15" spans="1:10" ht="12.75">
      <c r="A15" s="5" t="s">
        <v>16</v>
      </c>
      <c r="B15" s="5"/>
      <c r="C15" s="15" t="s">
        <v>62</v>
      </c>
      <c r="D15" s="90"/>
      <c r="E15" s="87">
        <v>3040</v>
      </c>
      <c r="F15" s="87">
        <v>18</v>
      </c>
      <c r="G15" s="87">
        <v>24</v>
      </c>
      <c r="H15" s="87">
        <v>25</v>
      </c>
      <c r="I15" s="87">
        <v>6</v>
      </c>
      <c r="J15" s="87">
        <f>SUM(E15:I15)</f>
        <v>3113</v>
      </c>
    </row>
    <row r="16" spans="1:10" ht="12.75">
      <c r="A16" s="5" t="s">
        <v>18</v>
      </c>
      <c r="B16" s="5"/>
      <c r="C16" s="15" t="s">
        <v>63</v>
      </c>
      <c r="D16" s="90"/>
      <c r="E16" s="87">
        <v>820</v>
      </c>
      <c r="F16" s="87">
        <v>5</v>
      </c>
      <c r="G16" s="87">
        <v>6</v>
      </c>
      <c r="H16" s="87">
        <v>7</v>
      </c>
      <c r="I16" s="87">
        <v>1</v>
      </c>
      <c r="J16" s="87">
        <f>SUM(E16:I16)</f>
        <v>839</v>
      </c>
    </row>
    <row r="17" spans="1:10" ht="12.75">
      <c r="A17" s="5" t="s">
        <v>20</v>
      </c>
      <c r="B17" s="5"/>
      <c r="C17" s="15" t="s">
        <v>219</v>
      </c>
      <c r="D17" s="90"/>
      <c r="E17" s="87">
        <v>1500</v>
      </c>
      <c r="F17" s="87"/>
      <c r="G17" s="87"/>
      <c r="H17" s="87"/>
      <c r="I17" s="87"/>
      <c r="J17" s="87">
        <f>SUM(E17:I17)</f>
        <v>1500</v>
      </c>
    </row>
    <row r="18" spans="1:10" ht="12.75">
      <c r="A18" s="5" t="s">
        <v>26</v>
      </c>
      <c r="B18" s="4" t="s">
        <v>14</v>
      </c>
      <c r="C18" s="13" t="s">
        <v>220</v>
      </c>
      <c r="D18" s="90"/>
      <c r="E18" s="99">
        <f aca="true" t="shared" si="1" ref="E18:J18">E19</f>
        <v>100</v>
      </c>
      <c r="F18" s="99">
        <f t="shared" si="1"/>
        <v>0</v>
      </c>
      <c r="G18" s="99">
        <f t="shared" si="1"/>
        <v>0</v>
      </c>
      <c r="H18" s="99">
        <f t="shared" si="1"/>
        <v>0</v>
      </c>
      <c r="I18" s="99">
        <f t="shared" si="1"/>
        <v>0</v>
      </c>
      <c r="J18" s="99">
        <f t="shared" si="1"/>
        <v>100</v>
      </c>
    </row>
    <row r="19" spans="1:10" ht="12.75">
      <c r="A19" s="5" t="s">
        <v>28</v>
      </c>
      <c r="B19" s="5"/>
      <c r="C19" s="15" t="s">
        <v>217</v>
      </c>
      <c r="D19" s="90"/>
      <c r="E19" s="87">
        <v>100</v>
      </c>
      <c r="F19" s="87"/>
      <c r="G19" s="87"/>
      <c r="H19" s="87"/>
      <c r="I19" s="87"/>
      <c r="J19" s="87">
        <f>SUM(E19:I19)</f>
        <v>100</v>
      </c>
    </row>
    <row r="20" spans="1:10" ht="12.75">
      <c r="A20" s="5" t="s">
        <v>30</v>
      </c>
      <c r="B20" s="4" t="s">
        <v>16</v>
      </c>
      <c r="C20" s="13" t="s">
        <v>221</v>
      </c>
      <c r="D20" s="92">
        <v>11</v>
      </c>
      <c r="E20" s="99">
        <f aca="true" t="shared" si="2" ref="E20:J20">SUM(E21:E23)</f>
        <v>44523</v>
      </c>
      <c r="F20" s="99">
        <f t="shared" si="2"/>
        <v>467</v>
      </c>
      <c r="G20" s="99">
        <f t="shared" si="2"/>
        <v>573</v>
      </c>
      <c r="H20" s="99">
        <f t="shared" si="2"/>
        <v>1716</v>
      </c>
      <c r="I20" s="99">
        <f t="shared" si="2"/>
        <v>131</v>
      </c>
      <c r="J20" s="99">
        <f t="shared" si="2"/>
        <v>47410</v>
      </c>
    </row>
    <row r="21" spans="1:10" ht="12.75">
      <c r="A21" s="5" t="s">
        <v>31</v>
      </c>
      <c r="B21" s="5"/>
      <c r="C21" s="15" t="s">
        <v>62</v>
      </c>
      <c r="D21" s="90"/>
      <c r="E21" s="87">
        <v>18523</v>
      </c>
      <c r="F21" s="87">
        <v>368</v>
      </c>
      <c r="G21" s="87">
        <v>451</v>
      </c>
      <c r="H21" s="87">
        <v>1351</v>
      </c>
      <c r="I21" s="87">
        <v>103</v>
      </c>
      <c r="J21" s="87">
        <f>SUM(E21:I21)</f>
        <v>20796</v>
      </c>
    </row>
    <row r="22" spans="1:10" ht="12.75">
      <c r="A22" s="5" t="s">
        <v>34</v>
      </c>
      <c r="B22" s="5"/>
      <c r="C22" s="15" t="s">
        <v>63</v>
      </c>
      <c r="D22" s="90"/>
      <c r="E22" s="87">
        <v>5000</v>
      </c>
      <c r="F22" s="87">
        <v>99</v>
      </c>
      <c r="G22" s="87">
        <v>122</v>
      </c>
      <c r="H22" s="87">
        <v>365</v>
      </c>
      <c r="I22" s="87">
        <v>28</v>
      </c>
      <c r="J22" s="87">
        <f>SUM(E22:I22)</f>
        <v>5614</v>
      </c>
    </row>
    <row r="23" spans="1:10" ht="12.75">
      <c r="A23" s="5" t="s">
        <v>37</v>
      </c>
      <c r="B23" s="5"/>
      <c r="C23" s="15" t="s">
        <v>219</v>
      </c>
      <c r="D23" s="90"/>
      <c r="E23" s="87">
        <v>21000</v>
      </c>
      <c r="F23" s="87"/>
      <c r="G23" s="87"/>
      <c r="H23" s="87"/>
      <c r="I23" s="87"/>
      <c r="J23" s="87">
        <f>SUM(E23:I23)</f>
        <v>21000</v>
      </c>
    </row>
    <row r="24" spans="1:10" ht="12.75">
      <c r="A24" s="5" t="s">
        <v>40</v>
      </c>
      <c r="B24" s="4" t="s">
        <v>18</v>
      </c>
      <c r="C24" s="13" t="s">
        <v>222</v>
      </c>
      <c r="D24" s="91">
        <v>0.5</v>
      </c>
      <c r="E24" s="99">
        <f aca="true" t="shared" si="3" ref="E24:J24">SUM(E25:E27)</f>
        <v>1644</v>
      </c>
      <c r="F24" s="99">
        <f t="shared" si="3"/>
        <v>0</v>
      </c>
      <c r="G24" s="99">
        <f t="shared" si="3"/>
        <v>0</v>
      </c>
      <c r="H24" s="99">
        <f t="shared" si="3"/>
        <v>32</v>
      </c>
      <c r="I24" s="99">
        <f t="shared" si="3"/>
        <v>0</v>
      </c>
      <c r="J24" s="99">
        <f t="shared" si="3"/>
        <v>1676</v>
      </c>
    </row>
    <row r="25" spans="1:10" ht="12.75">
      <c r="A25" s="5" t="s">
        <v>42</v>
      </c>
      <c r="B25" s="5"/>
      <c r="C25" s="15" t="s">
        <v>62</v>
      </c>
      <c r="D25" s="90"/>
      <c r="E25" s="87">
        <v>586</v>
      </c>
      <c r="F25" s="87"/>
      <c r="G25" s="87"/>
      <c r="H25" s="87">
        <v>25</v>
      </c>
      <c r="I25" s="87"/>
      <c r="J25" s="87">
        <f>SUM(E25:I25)</f>
        <v>611</v>
      </c>
    </row>
    <row r="26" spans="1:10" ht="12.75">
      <c r="A26" s="5" t="s">
        <v>44</v>
      </c>
      <c r="B26" s="5"/>
      <c r="C26" s="15" t="s">
        <v>63</v>
      </c>
      <c r="D26" s="90"/>
      <c r="E26" s="87">
        <v>158</v>
      </c>
      <c r="F26" s="87"/>
      <c r="G26" s="87"/>
      <c r="H26" s="87">
        <v>7</v>
      </c>
      <c r="I26" s="87"/>
      <c r="J26" s="87">
        <f>SUM(E26:I26)</f>
        <v>165</v>
      </c>
    </row>
    <row r="27" spans="1:10" ht="12.75">
      <c r="A27" s="5" t="s">
        <v>45</v>
      </c>
      <c r="B27" s="5"/>
      <c r="C27" s="15" t="s">
        <v>219</v>
      </c>
      <c r="D27" s="90"/>
      <c r="E27" s="87">
        <v>900</v>
      </c>
      <c r="F27" s="87"/>
      <c r="G27" s="87"/>
      <c r="H27" s="87"/>
      <c r="I27" s="87"/>
      <c r="J27" s="87">
        <f>SUM(E27:I27)</f>
        <v>900</v>
      </c>
    </row>
    <row r="28" spans="1:10" ht="12.75">
      <c r="A28" s="5" t="s">
        <v>48</v>
      </c>
      <c r="B28" s="4" t="s">
        <v>20</v>
      </c>
      <c r="C28" s="13" t="s">
        <v>223</v>
      </c>
      <c r="D28" s="90"/>
      <c r="E28" s="99">
        <f aca="true" t="shared" si="4" ref="E28:J28">E29</f>
        <v>13000</v>
      </c>
      <c r="F28" s="99">
        <f t="shared" si="4"/>
        <v>0</v>
      </c>
      <c r="G28" s="99">
        <f t="shared" si="4"/>
        <v>0</v>
      </c>
      <c r="H28" s="99">
        <f t="shared" si="4"/>
        <v>0</v>
      </c>
      <c r="I28" s="99">
        <f t="shared" si="4"/>
        <v>0</v>
      </c>
      <c r="J28" s="99">
        <f t="shared" si="4"/>
        <v>13000</v>
      </c>
    </row>
    <row r="29" spans="1:10" ht="12.75">
      <c r="A29" s="5" t="s">
        <v>50</v>
      </c>
      <c r="B29" s="5"/>
      <c r="C29" s="15" t="s">
        <v>217</v>
      </c>
      <c r="D29" s="90"/>
      <c r="E29" s="87">
        <v>13000</v>
      </c>
      <c r="F29" s="87"/>
      <c r="G29" s="87"/>
      <c r="H29" s="87"/>
      <c r="I29" s="87"/>
      <c r="J29" s="87">
        <f>SUM(E29:H29)</f>
        <v>13000</v>
      </c>
    </row>
    <row r="30" spans="1:10" ht="12.75">
      <c r="A30" s="5" t="s">
        <v>53</v>
      </c>
      <c r="B30" s="4" t="s">
        <v>22</v>
      </c>
      <c r="C30" s="13" t="s">
        <v>224</v>
      </c>
      <c r="D30" s="90"/>
      <c r="E30" s="99">
        <f aca="true" t="shared" si="5" ref="E30:J30">E31</f>
        <v>1000</v>
      </c>
      <c r="F30" s="99">
        <f t="shared" si="5"/>
        <v>0</v>
      </c>
      <c r="G30" s="99">
        <f t="shared" si="5"/>
        <v>0</v>
      </c>
      <c r="H30" s="99">
        <f t="shared" si="5"/>
        <v>0</v>
      </c>
      <c r="I30" s="99">
        <f t="shared" si="5"/>
        <v>0</v>
      </c>
      <c r="J30" s="99">
        <f t="shared" si="5"/>
        <v>1000</v>
      </c>
    </row>
    <row r="31" spans="1:10" ht="12.75">
      <c r="A31" s="5" t="s">
        <v>56</v>
      </c>
      <c r="B31" s="5"/>
      <c r="C31" s="15" t="s">
        <v>217</v>
      </c>
      <c r="D31" s="90"/>
      <c r="E31" s="87">
        <v>1000</v>
      </c>
      <c r="F31" s="87"/>
      <c r="G31" s="87"/>
      <c r="H31" s="87"/>
      <c r="I31" s="87"/>
      <c r="J31" s="87">
        <f>SUM(E31:H31)</f>
        <v>1000</v>
      </c>
    </row>
    <row r="32" spans="1:10" ht="12.75">
      <c r="A32" s="5" t="s">
        <v>58</v>
      </c>
      <c r="B32" s="4" t="s">
        <v>24</v>
      </c>
      <c r="C32" s="13" t="s">
        <v>225</v>
      </c>
      <c r="D32" s="90"/>
      <c r="E32" s="99">
        <f aca="true" t="shared" si="6" ref="E32:J32">E33</f>
        <v>1000</v>
      </c>
      <c r="F32" s="99">
        <f t="shared" si="6"/>
        <v>0</v>
      </c>
      <c r="G32" s="99">
        <f t="shared" si="6"/>
        <v>0</v>
      </c>
      <c r="H32" s="99">
        <f t="shared" si="6"/>
        <v>0</v>
      </c>
      <c r="I32" s="99">
        <f t="shared" si="6"/>
        <v>0</v>
      </c>
      <c r="J32" s="99">
        <f t="shared" si="6"/>
        <v>1000</v>
      </c>
    </row>
    <row r="33" spans="1:10" ht="12.75">
      <c r="A33" s="5" t="s">
        <v>95</v>
      </c>
      <c r="B33" s="5"/>
      <c r="C33" s="15" t="s">
        <v>217</v>
      </c>
      <c r="D33" s="90"/>
      <c r="E33" s="87">
        <v>1000</v>
      </c>
      <c r="F33" s="87"/>
      <c r="G33" s="87"/>
      <c r="H33" s="87"/>
      <c r="I33" s="87"/>
      <c r="J33" s="87">
        <f>SUM(E33:H33)</f>
        <v>1000</v>
      </c>
    </row>
    <row r="34" spans="1:10" ht="12.75">
      <c r="A34" s="5" t="s">
        <v>97</v>
      </c>
      <c r="B34" s="4" t="s">
        <v>26</v>
      </c>
      <c r="C34" s="13" t="s">
        <v>226</v>
      </c>
      <c r="D34" s="92">
        <v>1.25</v>
      </c>
      <c r="E34" s="99">
        <f aca="true" t="shared" si="7" ref="E34:J34">SUM(E35:E37)</f>
        <v>4686</v>
      </c>
      <c r="F34" s="99">
        <f t="shared" si="7"/>
        <v>38</v>
      </c>
      <c r="G34" s="99">
        <f t="shared" si="7"/>
        <v>51</v>
      </c>
      <c r="H34" s="99">
        <f t="shared" si="7"/>
        <v>306</v>
      </c>
      <c r="I34" s="99">
        <f t="shared" si="7"/>
        <v>13</v>
      </c>
      <c r="J34" s="99">
        <f t="shared" si="7"/>
        <v>5094</v>
      </c>
    </row>
    <row r="35" spans="1:10" ht="12.75">
      <c r="A35" s="5" t="s">
        <v>99</v>
      </c>
      <c r="B35" s="5"/>
      <c r="C35" s="15" t="s">
        <v>62</v>
      </c>
      <c r="D35" s="90"/>
      <c r="E35" s="87">
        <v>2746</v>
      </c>
      <c r="F35" s="87">
        <v>30</v>
      </c>
      <c r="G35" s="87">
        <v>40</v>
      </c>
      <c r="H35" s="87">
        <v>240</v>
      </c>
      <c r="I35" s="87">
        <v>10</v>
      </c>
      <c r="J35" s="87">
        <f>SUM(E35:I35)</f>
        <v>3066</v>
      </c>
    </row>
    <row r="36" spans="1:10" ht="12.75">
      <c r="A36" s="5" t="s">
        <v>101</v>
      </c>
      <c r="B36" s="5"/>
      <c r="C36" s="15" t="s">
        <v>63</v>
      </c>
      <c r="D36" s="90"/>
      <c r="E36" s="87">
        <v>740</v>
      </c>
      <c r="F36" s="87">
        <v>8</v>
      </c>
      <c r="G36" s="87">
        <v>11</v>
      </c>
      <c r="H36" s="87">
        <v>66</v>
      </c>
      <c r="I36" s="87">
        <v>3</v>
      </c>
      <c r="J36" s="87">
        <f>SUM(E36:I36)</f>
        <v>828</v>
      </c>
    </row>
    <row r="37" spans="1:10" ht="12.75">
      <c r="A37" s="5" t="s">
        <v>103</v>
      </c>
      <c r="B37" s="5"/>
      <c r="C37" s="15" t="s">
        <v>219</v>
      </c>
      <c r="D37" s="90"/>
      <c r="E37" s="87">
        <v>1200</v>
      </c>
      <c r="F37" s="87"/>
      <c r="G37" s="87"/>
      <c r="H37" s="87"/>
      <c r="I37" s="87"/>
      <c r="J37" s="87">
        <f>SUM(E37:I37)</f>
        <v>1200</v>
      </c>
    </row>
    <row r="38" spans="1:10" ht="12.75">
      <c r="A38" s="5" t="s">
        <v>105</v>
      </c>
      <c r="B38" s="4" t="s">
        <v>28</v>
      </c>
      <c r="C38" s="13" t="s">
        <v>227</v>
      </c>
      <c r="D38" s="91">
        <v>8</v>
      </c>
      <c r="E38" s="99">
        <f aca="true" t="shared" si="8" ref="E38:J38">SUM(E39:E41)</f>
        <v>2540</v>
      </c>
      <c r="F38" s="99">
        <f t="shared" si="8"/>
        <v>962</v>
      </c>
      <c r="G38" s="99">
        <f t="shared" si="8"/>
        <v>1080</v>
      </c>
      <c r="H38" s="99">
        <f t="shared" si="8"/>
        <v>510</v>
      </c>
      <c r="I38" s="99">
        <f t="shared" si="8"/>
        <v>1246</v>
      </c>
      <c r="J38" s="99">
        <f t="shared" si="8"/>
        <v>6338</v>
      </c>
    </row>
    <row r="39" spans="1:10" ht="12.75">
      <c r="A39" s="5" t="s">
        <v>107</v>
      </c>
      <c r="B39" s="5"/>
      <c r="C39" s="15" t="s">
        <v>62</v>
      </c>
      <c r="D39" s="90"/>
      <c r="E39" s="87">
        <v>2000</v>
      </c>
      <c r="F39" s="87">
        <v>848</v>
      </c>
      <c r="G39" s="87">
        <v>952</v>
      </c>
      <c r="H39" s="87">
        <v>450</v>
      </c>
      <c r="I39" s="87">
        <v>1098</v>
      </c>
      <c r="J39" s="87">
        <f>SUM(E39:I39)</f>
        <v>5348</v>
      </c>
    </row>
    <row r="40" spans="1:10" ht="12.75">
      <c r="A40" s="5" t="s">
        <v>108</v>
      </c>
      <c r="B40" s="5"/>
      <c r="C40" s="15" t="s">
        <v>63</v>
      </c>
      <c r="D40" s="90"/>
      <c r="E40" s="87">
        <v>540</v>
      </c>
      <c r="F40" s="87">
        <v>114</v>
      </c>
      <c r="G40" s="87">
        <v>128</v>
      </c>
      <c r="H40" s="87">
        <v>60</v>
      </c>
      <c r="I40" s="87">
        <v>148</v>
      </c>
      <c r="J40" s="87">
        <f>SUM(E40:I40)</f>
        <v>990</v>
      </c>
    </row>
    <row r="41" spans="1:10" ht="12.75">
      <c r="A41" s="5" t="s">
        <v>110</v>
      </c>
      <c r="B41" s="5"/>
      <c r="C41" s="15" t="s">
        <v>219</v>
      </c>
      <c r="D41" s="90"/>
      <c r="E41" s="87"/>
      <c r="F41" s="87"/>
      <c r="G41" s="87"/>
      <c r="H41" s="87"/>
      <c r="I41" s="87"/>
      <c r="J41" s="87">
        <f>SUM(E41:I41)</f>
        <v>0</v>
      </c>
    </row>
    <row r="42" spans="1:10" ht="12.75">
      <c r="A42" s="5" t="s">
        <v>112</v>
      </c>
      <c r="B42" s="4" t="s">
        <v>30</v>
      </c>
      <c r="C42" s="13" t="s">
        <v>228</v>
      </c>
      <c r="D42" s="90"/>
      <c r="E42" s="99">
        <f aca="true" t="shared" si="9" ref="E42:J42">E43</f>
        <v>100</v>
      </c>
      <c r="F42" s="99">
        <f t="shared" si="9"/>
        <v>0</v>
      </c>
      <c r="G42" s="99">
        <f t="shared" si="9"/>
        <v>0</v>
      </c>
      <c r="H42" s="99">
        <f t="shared" si="9"/>
        <v>0</v>
      </c>
      <c r="I42" s="99">
        <f t="shared" si="9"/>
        <v>0</v>
      </c>
      <c r="J42" s="99">
        <f t="shared" si="9"/>
        <v>100</v>
      </c>
    </row>
    <row r="43" spans="1:10" ht="12.75">
      <c r="A43" s="5" t="s">
        <v>114</v>
      </c>
      <c r="B43" s="5"/>
      <c r="C43" s="15" t="s">
        <v>217</v>
      </c>
      <c r="D43" s="90"/>
      <c r="E43" s="87">
        <v>100</v>
      </c>
      <c r="F43" s="87"/>
      <c r="G43" s="87"/>
      <c r="H43" s="87"/>
      <c r="I43" s="87"/>
      <c r="J43" s="87">
        <f>SUM(E43:I43)</f>
        <v>100</v>
      </c>
    </row>
    <row r="44" spans="1:10" ht="12.75">
      <c r="A44" s="5" t="s">
        <v>115</v>
      </c>
      <c r="B44" s="56"/>
      <c r="C44" s="57"/>
      <c r="D44" s="93"/>
      <c r="E44" s="100"/>
      <c r="F44" s="87"/>
      <c r="G44" s="87"/>
      <c r="H44" s="87"/>
      <c r="I44" s="87"/>
      <c r="J44" s="87" t="s">
        <v>314</v>
      </c>
    </row>
    <row r="45" spans="1:10" ht="12.75">
      <c r="A45" s="5" t="s">
        <v>117</v>
      </c>
      <c r="B45" s="4" t="s">
        <v>31</v>
      </c>
      <c r="C45" s="13" t="s">
        <v>337</v>
      </c>
      <c r="D45" s="91">
        <v>5</v>
      </c>
      <c r="E45" s="99">
        <f aca="true" t="shared" si="10" ref="E45:J45">SUM(E46:E48)</f>
        <v>21229</v>
      </c>
      <c r="F45" s="99">
        <f t="shared" si="10"/>
        <v>51</v>
      </c>
      <c r="G45" s="99">
        <f t="shared" si="10"/>
        <v>-4190</v>
      </c>
      <c r="H45" s="99">
        <f t="shared" si="10"/>
        <v>-870</v>
      </c>
      <c r="I45" s="99">
        <f t="shared" si="10"/>
        <v>18</v>
      </c>
      <c r="J45" s="99">
        <f t="shared" si="10"/>
        <v>16238</v>
      </c>
    </row>
    <row r="46" spans="1:10" ht="12.75">
      <c r="A46" s="5" t="s">
        <v>119</v>
      </c>
      <c r="B46" s="5"/>
      <c r="C46" s="15" t="s">
        <v>62</v>
      </c>
      <c r="D46" s="90"/>
      <c r="E46" s="87">
        <v>8842</v>
      </c>
      <c r="F46" s="87">
        <v>40</v>
      </c>
      <c r="G46" s="87">
        <v>-1318</v>
      </c>
      <c r="H46" s="87">
        <v>-685</v>
      </c>
      <c r="I46" s="87">
        <v>14</v>
      </c>
      <c r="J46" s="87">
        <f>SUM(E46:I46)</f>
        <v>6893</v>
      </c>
    </row>
    <row r="47" spans="1:10" ht="12.75">
      <c r="A47" s="5" t="s">
        <v>120</v>
      </c>
      <c r="B47" s="5"/>
      <c r="C47" s="15" t="s">
        <v>63</v>
      </c>
      <c r="D47" s="90"/>
      <c r="E47" s="87">
        <v>2387</v>
      </c>
      <c r="F47" s="87">
        <v>11</v>
      </c>
      <c r="G47" s="87">
        <v>-352</v>
      </c>
      <c r="H47" s="87">
        <v>-185</v>
      </c>
      <c r="I47" s="87">
        <v>4</v>
      </c>
      <c r="J47" s="87">
        <f>SUM(E47:I47)</f>
        <v>1865</v>
      </c>
    </row>
    <row r="48" spans="1:10" ht="12.75">
      <c r="A48" s="5" t="s">
        <v>122</v>
      </c>
      <c r="B48" s="5"/>
      <c r="C48" s="15" t="s">
        <v>219</v>
      </c>
      <c r="D48" s="90"/>
      <c r="E48" s="87">
        <v>10000</v>
      </c>
      <c r="F48" s="87"/>
      <c r="G48" s="87">
        <v>-2520</v>
      </c>
      <c r="H48" s="87"/>
      <c r="I48" s="87"/>
      <c r="J48" s="87">
        <f>SUM(E48:H48)</f>
        <v>7480</v>
      </c>
    </row>
    <row r="49" spans="1:10" ht="12.75">
      <c r="A49" s="5" t="s">
        <v>124</v>
      </c>
      <c r="B49" s="5" t="s">
        <v>34</v>
      </c>
      <c r="C49" s="13" t="s">
        <v>336</v>
      </c>
      <c r="D49" s="91">
        <v>1</v>
      </c>
      <c r="E49" s="87"/>
      <c r="F49" s="87"/>
      <c r="G49" s="99">
        <f>SUM(G50:G52)</f>
        <v>4460</v>
      </c>
      <c r="H49" s="99">
        <f>SUM(H50:H52)</f>
        <v>58</v>
      </c>
      <c r="I49" s="99">
        <f>SUM(I50:I52)</f>
        <v>0</v>
      </c>
      <c r="J49" s="99">
        <f>SUM(J50:J52)</f>
        <v>4518</v>
      </c>
    </row>
    <row r="50" spans="1:10" ht="12.75">
      <c r="A50" s="5" t="s">
        <v>126</v>
      </c>
      <c r="B50" s="5"/>
      <c r="C50" s="15" t="s">
        <v>62</v>
      </c>
      <c r="D50" s="90"/>
      <c r="E50" s="87"/>
      <c r="F50" s="87"/>
      <c r="G50" s="87">
        <v>1530</v>
      </c>
      <c r="H50" s="87">
        <v>46</v>
      </c>
      <c r="I50" s="87"/>
      <c r="J50" s="87">
        <f>SUM(G50:I50)</f>
        <v>1576</v>
      </c>
    </row>
    <row r="51" spans="1:10" ht="12.75">
      <c r="A51" s="5" t="s">
        <v>128</v>
      </c>
      <c r="B51" s="5"/>
      <c r="C51" s="15" t="s">
        <v>63</v>
      </c>
      <c r="D51" s="90"/>
      <c r="E51" s="87"/>
      <c r="F51" s="87"/>
      <c r="G51" s="87">
        <v>410</v>
      </c>
      <c r="H51" s="87">
        <v>12</v>
      </c>
      <c r="I51" s="87"/>
      <c r="J51" s="87">
        <f>SUM(G51:I51)</f>
        <v>422</v>
      </c>
    </row>
    <row r="52" spans="1:10" ht="12.75">
      <c r="A52" s="5" t="s">
        <v>129</v>
      </c>
      <c r="B52" s="5"/>
      <c r="C52" s="15" t="s">
        <v>219</v>
      </c>
      <c r="D52" s="90"/>
      <c r="E52" s="87"/>
      <c r="F52" s="87"/>
      <c r="G52" s="87">
        <v>2520</v>
      </c>
      <c r="H52" s="87"/>
      <c r="I52" s="87"/>
      <c r="J52" s="87">
        <f>SUM(G52:I52)</f>
        <v>2520</v>
      </c>
    </row>
    <row r="53" spans="1:10" ht="12.75">
      <c r="A53" s="5" t="s">
        <v>130</v>
      </c>
      <c r="B53" s="4" t="s">
        <v>37</v>
      </c>
      <c r="C53" s="13" t="s">
        <v>229</v>
      </c>
      <c r="D53" s="90"/>
      <c r="E53" s="99">
        <f aca="true" t="shared" si="11" ref="E53:J53">E54</f>
        <v>450</v>
      </c>
      <c r="F53" s="99">
        <f t="shared" si="11"/>
        <v>0</v>
      </c>
      <c r="G53" s="99">
        <f t="shared" si="11"/>
        <v>0</v>
      </c>
      <c r="H53" s="99">
        <f t="shared" si="11"/>
        <v>0</v>
      </c>
      <c r="I53" s="99">
        <f t="shared" si="11"/>
        <v>0</v>
      </c>
      <c r="J53" s="99">
        <f t="shared" si="11"/>
        <v>450</v>
      </c>
    </row>
    <row r="54" spans="1:10" ht="12.75">
      <c r="A54" s="5" t="s">
        <v>131</v>
      </c>
      <c r="B54" s="5"/>
      <c r="C54" s="15" t="s">
        <v>217</v>
      </c>
      <c r="D54" s="90"/>
      <c r="E54" s="87">
        <v>450</v>
      </c>
      <c r="F54" s="87"/>
      <c r="G54" s="87"/>
      <c r="H54" s="87"/>
      <c r="I54" s="87"/>
      <c r="J54" s="87">
        <f>SUM(E54:H54)</f>
        <v>450</v>
      </c>
    </row>
    <row r="55" spans="1:10" ht="12.75">
      <c r="A55" s="5" t="s">
        <v>132</v>
      </c>
      <c r="B55" s="4" t="s">
        <v>40</v>
      </c>
      <c r="C55" s="13" t="s">
        <v>230</v>
      </c>
      <c r="D55" s="91">
        <v>6</v>
      </c>
      <c r="E55" s="99">
        <f aca="true" t="shared" si="12" ref="E55:J55">SUM(E56:E58)</f>
        <v>19233</v>
      </c>
      <c r="F55" s="99">
        <f t="shared" si="12"/>
        <v>30</v>
      </c>
      <c r="G55" s="99">
        <f t="shared" si="12"/>
        <v>22</v>
      </c>
      <c r="H55" s="99">
        <f t="shared" si="12"/>
        <v>-760</v>
      </c>
      <c r="I55" s="99">
        <f t="shared" si="12"/>
        <v>160</v>
      </c>
      <c r="J55" s="99">
        <f t="shared" si="12"/>
        <v>18685</v>
      </c>
    </row>
    <row r="56" spans="1:10" ht="12.75">
      <c r="A56" s="5" t="s">
        <v>134</v>
      </c>
      <c r="B56" s="5"/>
      <c r="C56" s="15" t="s">
        <v>62</v>
      </c>
      <c r="D56" s="90"/>
      <c r="E56" s="87">
        <v>6483</v>
      </c>
      <c r="F56" s="87">
        <v>23</v>
      </c>
      <c r="G56" s="87">
        <v>17</v>
      </c>
      <c r="H56" s="87">
        <v>-600</v>
      </c>
      <c r="I56" s="87">
        <v>128</v>
      </c>
      <c r="J56" s="87">
        <f>SUM(E56:I56)</f>
        <v>6051</v>
      </c>
    </row>
    <row r="57" spans="1:10" ht="12.75">
      <c r="A57" s="5" t="s">
        <v>135</v>
      </c>
      <c r="B57" s="5"/>
      <c r="C57" s="15" t="s">
        <v>63</v>
      </c>
      <c r="D57" s="90"/>
      <c r="E57" s="87">
        <v>1750</v>
      </c>
      <c r="F57" s="87">
        <v>7</v>
      </c>
      <c r="G57" s="87">
        <v>5</v>
      </c>
      <c r="H57" s="87">
        <v>-160</v>
      </c>
      <c r="I57" s="87">
        <v>32</v>
      </c>
      <c r="J57" s="87">
        <f>SUM(E57:I57)</f>
        <v>1634</v>
      </c>
    </row>
    <row r="58" spans="1:10" ht="12.75">
      <c r="A58" s="5" t="s">
        <v>136</v>
      </c>
      <c r="B58" s="5"/>
      <c r="C58" s="15" t="s">
        <v>219</v>
      </c>
      <c r="D58" s="90"/>
      <c r="E58" s="87">
        <v>11000</v>
      </c>
      <c r="F58" s="87"/>
      <c r="G58" s="87"/>
      <c r="H58" s="87"/>
      <c r="I58" s="87"/>
      <c r="J58" s="87">
        <f>SUM(E58:H58)</f>
        <v>11000</v>
      </c>
    </row>
    <row r="59" spans="1:10" ht="12.75">
      <c r="A59" s="5" t="s">
        <v>137</v>
      </c>
      <c r="B59" s="5" t="s">
        <v>42</v>
      </c>
      <c r="C59" s="13" t="s">
        <v>231</v>
      </c>
      <c r="D59" s="92">
        <v>4.75</v>
      </c>
      <c r="E59" s="99">
        <f aca="true" t="shared" si="13" ref="E59:J59">SUM(E60:E62)</f>
        <v>28815</v>
      </c>
      <c r="F59" s="99">
        <f t="shared" si="13"/>
        <v>103</v>
      </c>
      <c r="G59" s="99">
        <f t="shared" si="13"/>
        <v>994</v>
      </c>
      <c r="H59" s="99">
        <f t="shared" si="13"/>
        <v>94</v>
      </c>
      <c r="I59" s="99">
        <f t="shared" si="13"/>
        <v>50</v>
      </c>
      <c r="J59" s="99">
        <f t="shared" si="13"/>
        <v>30056</v>
      </c>
    </row>
    <row r="60" spans="1:10" ht="12.75">
      <c r="A60" s="5" t="s">
        <v>139</v>
      </c>
      <c r="B60" s="5"/>
      <c r="C60" s="15" t="s">
        <v>62</v>
      </c>
      <c r="D60" s="90"/>
      <c r="E60" s="87">
        <v>7354</v>
      </c>
      <c r="F60" s="87">
        <v>81</v>
      </c>
      <c r="G60" s="87">
        <v>782</v>
      </c>
      <c r="H60" s="87">
        <v>74</v>
      </c>
      <c r="I60" s="87">
        <v>39</v>
      </c>
      <c r="J60" s="87">
        <f>SUM(E60:I60)</f>
        <v>8330</v>
      </c>
    </row>
    <row r="61" spans="1:10" ht="12.75">
      <c r="A61" s="5" t="s">
        <v>141</v>
      </c>
      <c r="B61" s="5"/>
      <c r="C61" s="15" t="s">
        <v>63</v>
      </c>
      <c r="D61" s="90"/>
      <c r="E61" s="87">
        <v>2070</v>
      </c>
      <c r="F61" s="87">
        <v>22</v>
      </c>
      <c r="G61" s="87">
        <v>212</v>
      </c>
      <c r="H61" s="87">
        <v>20</v>
      </c>
      <c r="I61" s="87">
        <v>11</v>
      </c>
      <c r="J61" s="87">
        <f>SUM(E61:I61)</f>
        <v>2335</v>
      </c>
    </row>
    <row r="62" spans="1:10" ht="12.75">
      <c r="A62" s="5" t="s">
        <v>143</v>
      </c>
      <c r="B62" s="5"/>
      <c r="C62" s="15" t="s">
        <v>219</v>
      </c>
      <c r="D62" s="90"/>
      <c r="E62" s="87">
        <v>19391</v>
      </c>
      <c r="F62" s="87"/>
      <c r="G62" s="87"/>
      <c r="H62" s="87"/>
      <c r="I62" s="87"/>
      <c r="J62" s="87">
        <f>SUM(E62:H62)</f>
        <v>19391</v>
      </c>
    </row>
    <row r="63" spans="1:10" ht="12.75">
      <c r="A63" s="5" t="s">
        <v>144</v>
      </c>
      <c r="B63" s="5" t="s">
        <v>44</v>
      </c>
      <c r="C63" s="13" t="s">
        <v>355</v>
      </c>
      <c r="D63" s="91">
        <v>3</v>
      </c>
      <c r="E63" s="99">
        <f aca="true" t="shared" si="14" ref="E63:J63">SUM(E64:E66)</f>
        <v>15087</v>
      </c>
      <c r="F63" s="99">
        <f t="shared" si="14"/>
        <v>96</v>
      </c>
      <c r="G63" s="99">
        <f t="shared" si="14"/>
        <v>128</v>
      </c>
      <c r="H63" s="99">
        <f t="shared" si="14"/>
        <v>129</v>
      </c>
      <c r="I63" s="99">
        <f t="shared" si="14"/>
        <v>32</v>
      </c>
      <c r="J63" s="99">
        <f t="shared" si="14"/>
        <v>15472</v>
      </c>
    </row>
    <row r="64" spans="1:10" ht="12.75">
      <c r="A64" s="5" t="s">
        <v>146</v>
      </c>
      <c r="B64" s="5"/>
      <c r="C64" s="15" t="s">
        <v>62</v>
      </c>
      <c r="D64" s="90"/>
      <c r="E64" s="87">
        <v>4321</v>
      </c>
      <c r="F64" s="87">
        <v>76</v>
      </c>
      <c r="G64" s="87">
        <v>101</v>
      </c>
      <c r="H64" s="87">
        <v>129</v>
      </c>
      <c r="I64" s="87">
        <v>25</v>
      </c>
      <c r="J64" s="87">
        <f>SUM(E64:I64)</f>
        <v>4652</v>
      </c>
    </row>
    <row r="65" spans="1:10" ht="12.75">
      <c r="A65" s="5" t="s">
        <v>148</v>
      </c>
      <c r="B65" s="5"/>
      <c r="C65" s="15" t="s">
        <v>63</v>
      </c>
      <c r="D65" s="90"/>
      <c r="E65" s="87">
        <v>1166</v>
      </c>
      <c r="F65" s="87">
        <v>20</v>
      </c>
      <c r="G65" s="87">
        <v>27</v>
      </c>
      <c r="H65" s="87">
        <v>0</v>
      </c>
      <c r="I65" s="87">
        <v>7</v>
      </c>
      <c r="J65" s="87">
        <f>SUM(E65:I65)</f>
        <v>1220</v>
      </c>
    </row>
    <row r="66" spans="1:10" ht="12.75">
      <c r="A66" s="5" t="s">
        <v>237</v>
      </c>
      <c r="B66" s="5"/>
      <c r="C66" s="15" t="s">
        <v>219</v>
      </c>
      <c r="D66" s="90"/>
      <c r="E66" s="87">
        <v>9600</v>
      </c>
      <c r="F66" s="87"/>
      <c r="G66" s="87"/>
      <c r="H66" s="87"/>
      <c r="I66" s="87"/>
      <c r="J66" s="87">
        <f>SUM(E66:H66)</f>
        <v>9600</v>
      </c>
    </row>
    <row r="67" spans="1:10" ht="12.75">
      <c r="A67" s="5" t="s">
        <v>150</v>
      </c>
      <c r="B67" s="5" t="s">
        <v>45</v>
      </c>
      <c r="C67" s="13" t="s">
        <v>232</v>
      </c>
      <c r="D67" s="91">
        <v>9</v>
      </c>
      <c r="E67" s="99">
        <f aca="true" t="shared" si="15" ref="E67:J67">SUM(E68:E70)</f>
        <v>30890</v>
      </c>
      <c r="F67" s="99">
        <f t="shared" si="15"/>
        <v>-26782</v>
      </c>
      <c r="G67" s="99">
        <f t="shared" si="15"/>
        <v>-4108</v>
      </c>
      <c r="H67" s="99">
        <f t="shared" si="15"/>
        <v>0</v>
      </c>
      <c r="I67" s="99">
        <f t="shared" si="15"/>
        <v>0</v>
      </c>
      <c r="J67" s="99">
        <f t="shared" si="15"/>
        <v>0</v>
      </c>
    </row>
    <row r="68" spans="1:10" ht="12.75">
      <c r="A68" s="5" t="s">
        <v>152</v>
      </c>
      <c r="B68" s="5"/>
      <c r="C68" s="15" t="s">
        <v>62</v>
      </c>
      <c r="D68" s="90"/>
      <c r="E68" s="87">
        <v>14874</v>
      </c>
      <c r="F68" s="87">
        <v>-12869</v>
      </c>
      <c r="G68" s="87">
        <v>-2005</v>
      </c>
      <c r="H68" s="87"/>
      <c r="I68" s="87"/>
      <c r="J68" s="87">
        <f>SUM(E68:H68)</f>
        <v>0</v>
      </c>
    </row>
    <row r="69" spans="1:10" ht="12.75">
      <c r="A69" s="5" t="s">
        <v>153</v>
      </c>
      <c r="B69" s="5"/>
      <c r="C69" s="15" t="s">
        <v>63</v>
      </c>
      <c r="D69" s="90"/>
      <c r="E69" s="87">
        <v>4016</v>
      </c>
      <c r="F69" s="87">
        <v>-3504</v>
      </c>
      <c r="G69" s="87">
        <v>-512</v>
      </c>
      <c r="H69" s="87"/>
      <c r="I69" s="87"/>
      <c r="J69" s="87">
        <f>SUM(E69:H69)</f>
        <v>0</v>
      </c>
    </row>
    <row r="70" spans="1:10" ht="12.75">
      <c r="A70" s="5" t="s">
        <v>155</v>
      </c>
      <c r="B70" s="5"/>
      <c r="C70" s="15" t="s">
        <v>219</v>
      </c>
      <c r="D70" s="90"/>
      <c r="E70" s="87">
        <v>12000</v>
      </c>
      <c r="F70" s="87">
        <v>-10409</v>
      </c>
      <c r="G70" s="87">
        <v>-1591</v>
      </c>
      <c r="H70" s="87"/>
      <c r="I70" s="87"/>
      <c r="J70" s="87">
        <f>SUM(E70:H70)</f>
        <v>0</v>
      </c>
    </row>
    <row r="71" spans="1:10" ht="12.75">
      <c r="A71" s="5" t="s">
        <v>157</v>
      </c>
      <c r="B71" s="5" t="s">
        <v>48</v>
      </c>
      <c r="C71" s="13" t="s">
        <v>233</v>
      </c>
      <c r="D71" s="91">
        <v>1</v>
      </c>
      <c r="E71" s="99">
        <f aca="true" t="shared" si="16" ref="E71:J71">SUM(E72:E74)</f>
        <v>13540</v>
      </c>
      <c r="F71" s="99">
        <f t="shared" si="16"/>
        <v>0</v>
      </c>
      <c r="G71" s="99">
        <f t="shared" si="16"/>
        <v>3761</v>
      </c>
      <c r="H71" s="99">
        <f t="shared" si="16"/>
        <v>0</v>
      </c>
      <c r="I71" s="99">
        <f t="shared" si="16"/>
        <v>0</v>
      </c>
      <c r="J71" s="99">
        <f t="shared" si="16"/>
        <v>17301</v>
      </c>
    </row>
    <row r="72" spans="1:10" ht="12.75">
      <c r="A72" s="5" t="s">
        <v>158</v>
      </c>
      <c r="B72" s="5"/>
      <c r="C72" s="15" t="s">
        <v>62</v>
      </c>
      <c r="D72" s="90"/>
      <c r="E72" s="87">
        <v>10268</v>
      </c>
      <c r="F72" s="87"/>
      <c r="G72" s="87">
        <v>1851</v>
      </c>
      <c r="H72" s="87"/>
      <c r="I72" s="87"/>
      <c r="J72" s="87">
        <f>SUM(E72:H72)</f>
        <v>12119</v>
      </c>
    </row>
    <row r="73" spans="1:10" ht="12.75">
      <c r="A73" s="5" t="s">
        <v>159</v>
      </c>
      <c r="B73" s="5"/>
      <c r="C73" s="15" t="s">
        <v>63</v>
      </c>
      <c r="D73" s="90"/>
      <c r="E73" s="87">
        <v>2772</v>
      </c>
      <c r="F73" s="87"/>
      <c r="G73" s="87">
        <v>469</v>
      </c>
      <c r="H73" s="87"/>
      <c r="I73" s="87"/>
      <c r="J73" s="87">
        <f>SUM(E73:H73)</f>
        <v>3241</v>
      </c>
    </row>
    <row r="74" spans="1:10" ht="12.75">
      <c r="A74" s="5" t="s">
        <v>161</v>
      </c>
      <c r="B74" s="5"/>
      <c r="C74" s="15" t="s">
        <v>219</v>
      </c>
      <c r="D74" s="90"/>
      <c r="E74" s="87">
        <v>500</v>
      </c>
      <c r="F74" s="87"/>
      <c r="G74" s="87">
        <v>1441</v>
      </c>
      <c r="H74" s="87"/>
      <c r="I74" s="87"/>
      <c r="J74" s="87">
        <f>SUM(E74:H74)</f>
        <v>1941</v>
      </c>
    </row>
    <row r="75" spans="1:10" ht="12.75">
      <c r="A75" s="5" t="s">
        <v>163</v>
      </c>
      <c r="B75" s="5" t="s">
        <v>50</v>
      </c>
      <c r="C75" s="13" t="s">
        <v>332</v>
      </c>
      <c r="D75" s="90"/>
      <c r="E75" s="87"/>
      <c r="F75" s="87"/>
      <c r="G75" s="99">
        <f>SUM(G76:G78)</f>
        <v>340</v>
      </c>
      <c r="H75" s="99">
        <f>SUM(H76:H78)</f>
        <v>0</v>
      </c>
      <c r="I75" s="99">
        <f>SUM(I76:I78)</f>
        <v>0</v>
      </c>
      <c r="J75" s="99">
        <f>SUM(J76:J78)</f>
        <v>340</v>
      </c>
    </row>
    <row r="76" spans="1:10" ht="12.75">
      <c r="A76" s="5" t="s">
        <v>164</v>
      </c>
      <c r="B76" s="5"/>
      <c r="C76" s="15" t="s">
        <v>62</v>
      </c>
      <c r="D76" s="90"/>
      <c r="E76" s="87"/>
      <c r="F76" s="87"/>
      <c r="G76" s="87">
        <v>150</v>
      </c>
      <c r="H76" s="87"/>
      <c r="I76" s="87"/>
      <c r="J76" s="87">
        <f>SUM(G76:H76)</f>
        <v>150</v>
      </c>
    </row>
    <row r="77" spans="1:10" ht="12.75">
      <c r="A77" s="5" t="s">
        <v>166</v>
      </c>
      <c r="B77" s="5"/>
      <c r="C77" s="15" t="s">
        <v>63</v>
      </c>
      <c r="D77" s="90"/>
      <c r="E77" s="87"/>
      <c r="F77" s="87"/>
      <c r="G77" s="87">
        <v>40</v>
      </c>
      <c r="H77" s="87"/>
      <c r="I77" s="87"/>
      <c r="J77" s="87">
        <f>SUM(G77:H77)</f>
        <v>40</v>
      </c>
    </row>
    <row r="78" spans="1:10" ht="12.75">
      <c r="A78" s="5" t="s">
        <v>167</v>
      </c>
      <c r="B78" s="5"/>
      <c r="C78" s="15" t="s">
        <v>219</v>
      </c>
      <c r="D78" s="90"/>
      <c r="E78" s="87"/>
      <c r="F78" s="87"/>
      <c r="G78" s="87">
        <v>150</v>
      </c>
      <c r="H78" s="87"/>
      <c r="I78" s="87"/>
      <c r="J78" s="87">
        <f>SUM(G78:H78)</f>
        <v>150</v>
      </c>
    </row>
    <row r="79" spans="1:10" ht="12.75">
      <c r="A79" s="5" t="s">
        <v>169</v>
      </c>
      <c r="B79" s="34"/>
      <c r="C79" s="58" t="s">
        <v>234</v>
      </c>
      <c r="D79" s="94">
        <f>SUM(D11:D74)</f>
        <v>51.5</v>
      </c>
      <c r="E79" s="101">
        <f aca="true" t="shared" si="17" ref="E79:J79">SUM(E80:E82)</f>
        <v>205197</v>
      </c>
      <c r="F79" s="101">
        <f t="shared" si="17"/>
        <v>-25012</v>
      </c>
      <c r="G79" s="101">
        <f t="shared" si="17"/>
        <v>3141</v>
      </c>
      <c r="H79" s="101">
        <f t="shared" si="17"/>
        <v>1247</v>
      </c>
      <c r="I79" s="101">
        <f t="shared" si="17"/>
        <v>1657</v>
      </c>
      <c r="J79" s="101">
        <f t="shared" si="17"/>
        <v>186230</v>
      </c>
    </row>
    <row r="80" spans="1:10" ht="12.75">
      <c r="A80" s="5" t="s">
        <v>170</v>
      </c>
      <c r="B80" s="47"/>
      <c r="C80" s="49" t="s">
        <v>62</v>
      </c>
      <c r="D80" s="95"/>
      <c r="E80" s="102">
        <f>SUM(E15,E21,E25,E35,E46,E56,E39+E60+E64+E68+E72)</f>
        <v>79037</v>
      </c>
      <c r="F80" s="102">
        <f>SUM(F15,F21,F25,F35,F46,F56,F39+F60+F64+F68+F72)</f>
        <v>-11385</v>
      </c>
      <c r="G80" s="102">
        <f>SUM(G15,G21,G25,G35,G46,G56,G39+G60+G64+G68+G72+G76)+G50</f>
        <v>2575</v>
      </c>
      <c r="H80" s="102">
        <f>SUM(H15,H21,H25,H35,H46,H56,H39+H60+H64+H68+H72+H76)+H50</f>
        <v>1055</v>
      </c>
      <c r="I80" s="102">
        <f>SUM(I15,I21,I25,I35,I46,I56,I39+I60+I64+I68+I72+I76)+I50</f>
        <v>1423</v>
      </c>
      <c r="J80" s="102">
        <f>SUM(J15,J21,J25,J35,J46,J56,J39+J60+J64+J68+J72+J76)+J50</f>
        <v>72705</v>
      </c>
    </row>
    <row r="81" spans="1:10" ht="12.75">
      <c r="A81" s="5" t="s">
        <v>172</v>
      </c>
      <c r="B81" s="47"/>
      <c r="C81" s="49" t="s">
        <v>63</v>
      </c>
      <c r="D81" s="95"/>
      <c r="E81" s="102">
        <f>E16+E22+E26+E36+E40+E47+E57+E61+E65+E69+E73</f>
        <v>21419</v>
      </c>
      <c r="F81" s="102">
        <f>F16+F22+F26+F36+F40+F47+F57+F61+F65+F69+F73</f>
        <v>-3218</v>
      </c>
      <c r="G81" s="102">
        <f>G16+G22+G26+G36+G40+G47+G57+G61+G65+G69+G73+G77+G51</f>
        <v>566</v>
      </c>
      <c r="H81" s="102">
        <f>H16+H22+H26+H36+H40+H47+H57+H61+H65+H69+H73+H77+H51</f>
        <v>192</v>
      </c>
      <c r="I81" s="102">
        <f>I16+I22+I26+I36+I40+I47+I57+I61+I65+I69+I73+I77+I51</f>
        <v>234</v>
      </c>
      <c r="J81" s="102">
        <f>J16+J22+J26+J36+J40+J47+J57+J61+J65+J69+J73+J77+J51</f>
        <v>19193</v>
      </c>
    </row>
    <row r="82" spans="1:10" ht="12.75">
      <c r="A82" s="5" t="s">
        <v>174</v>
      </c>
      <c r="B82" s="47"/>
      <c r="C82" s="49" t="s">
        <v>219</v>
      </c>
      <c r="D82" s="95"/>
      <c r="E82" s="103">
        <f>SUM(E13,E17,E19,E23,E27,E29,E31,E33,E37,E43,E52,E54,E58,E41)+E62+E66+E70+E74+E48</f>
        <v>104741</v>
      </c>
      <c r="F82" s="103">
        <f>SUM(F13,F17,F19,F23,F27,F29,F31,F33,F37,F43,F52,F54,F58,F41)+F62+F66+F70+F74</f>
        <v>-10409</v>
      </c>
      <c r="G82" s="103">
        <f>SUM(G13,G17,G19,G23,G27,G29,G31,G33,G37,G43,G52,G54,G58,G41)+G62+G66+G70+G74+G78+G48</f>
        <v>0</v>
      </c>
      <c r="H82" s="103">
        <f>SUM(H13,H17,H19,H23,H27,H29,H31,H33,H37,H43,H52,H54,H58,H41)+H62+H66+H70+H74+H78+H48</f>
        <v>0</v>
      </c>
      <c r="I82" s="103">
        <f>SUM(I13,I17,I19,I23,I27,I29,I31,I33,I37,I43,I52,I54,I58,I41)+I62+I66+I70+I74+I78+I48</f>
        <v>0</v>
      </c>
      <c r="J82" s="103">
        <f>SUM(J13,J17,J19,J23,J27,J29,J31,J33,J37,J43,J52,J54,J58,J41)+J62+J66+J70+J74+J78+J48</f>
        <v>94332</v>
      </c>
    </row>
    <row r="83" spans="1:10" ht="12.75">
      <c r="A83" s="5" t="s">
        <v>175</v>
      </c>
      <c r="B83" s="47"/>
      <c r="C83" s="49"/>
      <c r="D83" s="95"/>
      <c r="E83" s="87"/>
      <c r="F83" s="87"/>
      <c r="G83" s="87"/>
      <c r="H83" s="87"/>
      <c r="I83" s="87"/>
      <c r="J83" s="87"/>
    </row>
    <row r="84" spans="1:10" ht="12.75">
      <c r="A84" s="5" t="s">
        <v>176</v>
      </c>
      <c r="B84" s="47" t="s">
        <v>19</v>
      </c>
      <c r="C84" s="38" t="s">
        <v>235</v>
      </c>
      <c r="D84" s="95"/>
      <c r="E84" s="87"/>
      <c r="F84" s="87"/>
      <c r="G84" s="87"/>
      <c r="H84" s="87"/>
      <c r="I84" s="87"/>
      <c r="J84" s="87"/>
    </row>
    <row r="85" spans="1:10" ht="12.75">
      <c r="A85" s="5" t="s">
        <v>178</v>
      </c>
      <c r="B85" s="59" t="s">
        <v>7</v>
      </c>
      <c r="C85" s="23" t="s">
        <v>236</v>
      </c>
      <c r="D85" s="96">
        <v>9</v>
      </c>
      <c r="E85" s="101">
        <f aca="true" t="shared" si="18" ref="E85:J85">SUM(E86:E88)</f>
        <v>15372</v>
      </c>
      <c r="F85" s="101">
        <f t="shared" si="18"/>
        <v>190</v>
      </c>
      <c r="G85" s="101">
        <f t="shared" si="18"/>
        <v>-1547</v>
      </c>
      <c r="H85" s="101">
        <f t="shared" si="18"/>
        <v>0</v>
      </c>
      <c r="I85" s="101">
        <f t="shared" si="18"/>
        <v>156</v>
      </c>
      <c r="J85" s="101">
        <f t="shared" si="18"/>
        <v>14171</v>
      </c>
    </row>
    <row r="86" spans="1:10" ht="12.75">
      <c r="A86" s="5" t="s">
        <v>180</v>
      </c>
      <c r="B86" s="47"/>
      <c r="C86" s="49" t="s">
        <v>62</v>
      </c>
      <c r="D86" s="95"/>
      <c r="E86" s="87">
        <v>8954</v>
      </c>
      <c r="F86" s="87">
        <v>150</v>
      </c>
      <c r="G86" s="87">
        <v>192</v>
      </c>
      <c r="H86" s="87"/>
      <c r="I86" s="87"/>
      <c r="J86" s="87">
        <f>SUM(E86:I86)</f>
        <v>9296</v>
      </c>
    </row>
    <row r="87" spans="1:10" ht="12.75">
      <c r="A87" s="5" t="s">
        <v>181</v>
      </c>
      <c r="B87" s="47"/>
      <c r="C87" s="49" t="s">
        <v>63</v>
      </c>
      <c r="D87" s="95"/>
      <c r="E87" s="87">
        <v>2418</v>
      </c>
      <c r="F87" s="87">
        <v>40</v>
      </c>
      <c r="G87" s="87">
        <v>-167</v>
      </c>
      <c r="H87" s="87"/>
      <c r="I87" s="87"/>
      <c r="J87" s="87">
        <f>SUM(E87:I87)</f>
        <v>2291</v>
      </c>
    </row>
    <row r="88" spans="1:10" ht="12.75">
      <c r="A88" s="5" t="s">
        <v>183</v>
      </c>
      <c r="B88" s="47"/>
      <c r="C88" s="49" t="s">
        <v>219</v>
      </c>
      <c r="D88" s="95"/>
      <c r="E88" s="87">
        <v>4000</v>
      </c>
      <c r="F88" s="87"/>
      <c r="G88" s="87">
        <v>-1572</v>
      </c>
      <c r="H88" s="87"/>
      <c r="I88" s="87">
        <v>156</v>
      </c>
      <c r="J88" s="87">
        <f>SUM(E88:I88)</f>
        <v>2584</v>
      </c>
    </row>
    <row r="89" spans="1:10" ht="12.75">
      <c r="A89" s="5" t="s">
        <v>184</v>
      </c>
      <c r="B89" s="47"/>
      <c r="C89" s="49"/>
      <c r="D89" s="95"/>
      <c r="E89" s="100"/>
      <c r="F89" s="87"/>
      <c r="G89" s="87"/>
      <c r="H89" s="87"/>
      <c r="I89" s="87"/>
      <c r="J89" s="87" t="s">
        <v>315</v>
      </c>
    </row>
    <row r="90" spans="1:10" ht="12.75">
      <c r="A90" s="5" t="s">
        <v>185</v>
      </c>
      <c r="B90" s="5" t="s">
        <v>32</v>
      </c>
      <c r="C90" s="13" t="s">
        <v>238</v>
      </c>
      <c r="D90" s="90"/>
      <c r="E90" s="87"/>
      <c r="F90" s="87"/>
      <c r="G90" s="87"/>
      <c r="H90" s="87"/>
      <c r="I90" s="87"/>
      <c r="J90" s="87"/>
    </row>
    <row r="91" spans="1:10" ht="12.75">
      <c r="A91" s="5" t="s">
        <v>186</v>
      </c>
      <c r="B91" s="5" t="s">
        <v>7</v>
      </c>
      <c r="C91" s="13" t="s">
        <v>239</v>
      </c>
      <c r="D91" s="91">
        <v>6</v>
      </c>
      <c r="E91" s="99">
        <f>SUM(E92:E94)</f>
        <v>18950</v>
      </c>
      <c r="F91" s="99">
        <f>SUM(F92:F94)</f>
        <v>131</v>
      </c>
      <c r="G91" s="99">
        <f>SUM(G92:G94)</f>
        <v>-9541</v>
      </c>
      <c r="H91" s="99">
        <f>SUM(H92:H94)</f>
        <v>0</v>
      </c>
      <c r="I91" s="99"/>
      <c r="J91" s="99">
        <f>SUM(J92:J94)</f>
        <v>9540</v>
      </c>
    </row>
    <row r="92" spans="1:10" ht="12.75">
      <c r="A92" s="5" t="s">
        <v>188</v>
      </c>
      <c r="B92" s="5"/>
      <c r="C92" s="15" t="s">
        <v>62</v>
      </c>
      <c r="D92" s="90"/>
      <c r="E92" s="87">
        <v>12830</v>
      </c>
      <c r="F92" s="87">
        <v>103</v>
      </c>
      <c r="G92" s="87">
        <v>-6467</v>
      </c>
      <c r="H92" s="87"/>
      <c r="I92" s="87"/>
      <c r="J92" s="87">
        <f>SUM(E92:H92)</f>
        <v>6466</v>
      </c>
    </row>
    <row r="93" spans="1:10" ht="12.75">
      <c r="A93" s="5" t="s">
        <v>190</v>
      </c>
      <c r="B93" s="5"/>
      <c r="C93" s="15" t="s">
        <v>63</v>
      </c>
      <c r="D93" s="90"/>
      <c r="E93" s="87">
        <v>3320</v>
      </c>
      <c r="F93" s="87">
        <v>28</v>
      </c>
      <c r="G93" s="87">
        <v>-1674</v>
      </c>
      <c r="H93" s="87"/>
      <c r="I93" s="87"/>
      <c r="J93" s="87">
        <f>SUM(E93:H93)</f>
        <v>1674</v>
      </c>
    </row>
    <row r="94" spans="1:10" ht="12.75">
      <c r="A94" s="5" t="s">
        <v>191</v>
      </c>
      <c r="B94" s="5"/>
      <c r="C94" s="15" t="s">
        <v>219</v>
      </c>
      <c r="D94" s="90"/>
      <c r="E94" s="87">
        <v>2800</v>
      </c>
      <c r="F94" s="87"/>
      <c r="G94" s="87">
        <v>-1400</v>
      </c>
      <c r="H94" s="87"/>
      <c r="I94" s="87"/>
      <c r="J94" s="87">
        <f>SUM(E94:H94)</f>
        <v>1400</v>
      </c>
    </row>
    <row r="95" spans="1:10" ht="12.75">
      <c r="A95" s="5" t="s">
        <v>193</v>
      </c>
      <c r="B95" s="5" t="s">
        <v>10</v>
      </c>
      <c r="C95" s="13" t="s">
        <v>240</v>
      </c>
      <c r="D95" s="90"/>
      <c r="E95" s="99">
        <f>E96</f>
        <v>4375</v>
      </c>
      <c r="F95" s="99">
        <f>F96</f>
        <v>0</v>
      </c>
      <c r="G95" s="99">
        <f>G96</f>
        <v>-2187</v>
      </c>
      <c r="H95" s="99">
        <f>H96</f>
        <v>0</v>
      </c>
      <c r="I95" s="99"/>
      <c r="J95" s="99">
        <f>J96</f>
        <v>2188</v>
      </c>
    </row>
    <row r="96" spans="1:10" ht="12.75">
      <c r="A96" s="5" t="s">
        <v>194</v>
      </c>
      <c r="B96" s="5"/>
      <c r="C96" s="15" t="s">
        <v>217</v>
      </c>
      <c r="D96" s="90"/>
      <c r="E96" s="87">
        <v>4375</v>
      </c>
      <c r="F96" s="87"/>
      <c r="G96" s="87">
        <v>-2187</v>
      </c>
      <c r="H96" s="87"/>
      <c r="I96" s="87"/>
      <c r="J96" s="87">
        <f>SUM(E96:H96)</f>
        <v>2188</v>
      </c>
    </row>
    <row r="97" spans="1:10" ht="12.75">
      <c r="A97" s="5" t="s">
        <v>196</v>
      </c>
      <c r="B97" s="5" t="s">
        <v>12</v>
      </c>
      <c r="C97" s="13" t="s">
        <v>241</v>
      </c>
      <c r="D97" s="90"/>
      <c r="E97" s="99">
        <f>E98</f>
        <v>0</v>
      </c>
      <c r="F97" s="99">
        <f>F98</f>
        <v>0</v>
      </c>
      <c r="G97" s="99">
        <f>G98</f>
        <v>0</v>
      </c>
      <c r="H97" s="99">
        <f>H98</f>
        <v>0</v>
      </c>
      <c r="I97" s="99"/>
      <c r="J97" s="99">
        <f>J98</f>
        <v>0</v>
      </c>
    </row>
    <row r="98" spans="1:10" ht="12.75">
      <c r="A98" s="5" t="s">
        <v>197</v>
      </c>
      <c r="B98" s="5"/>
      <c r="C98" s="15" t="s">
        <v>217</v>
      </c>
      <c r="D98" s="90"/>
      <c r="E98" s="87">
        <v>0</v>
      </c>
      <c r="F98" s="87"/>
      <c r="G98" s="87"/>
      <c r="H98" s="87"/>
      <c r="I98" s="87"/>
      <c r="J98" s="87">
        <f>SUM(E98:H98)</f>
        <v>0</v>
      </c>
    </row>
    <row r="99" spans="1:10" ht="12.75">
      <c r="A99" s="5" t="s">
        <v>198</v>
      </c>
      <c r="B99" s="34"/>
      <c r="C99" s="23" t="s">
        <v>242</v>
      </c>
      <c r="D99" s="96">
        <v>6</v>
      </c>
      <c r="E99" s="101">
        <f>SUM(E100:E102)</f>
        <v>23325</v>
      </c>
      <c r="F99" s="101">
        <f>SUM(F100:F102)</f>
        <v>131</v>
      </c>
      <c r="G99" s="101">
        <f>SUM(G100:G102)</f>
        <v>-11728</v>
      </c>
      <c r="H99" s="101">
        <f>SUM(H100:H102)</f>
        <v>0</v>
      </c>
      <c r="I99" s="101"/>
      <c r="J99" s="101">
        <f>SUM(J100:J102)</f>
        <v>11728</v>
      </c>
    </row>
    <row r="100" spans="1:10" ht="12.75">
      <c r="A100" s="5" t="s">
        <v>200</v>
      </c>
      <c r="B100" s="47"/>
      <c r="C100" s="49" t="s">
        <v>62</v>
      </c>
      <c r="D100" s="95"/>
      <c r="E100" s="103">
        <f aca="true" t="shared" si="19" ref="E100:J101">E92</f>
        <v>12830</v>
      </c>
      <c r="F100" s="103">
        <f t="shared" si="19"/>
        <v>103</v>
      </c>
      <c r="G100" s="103">
        <f t="shared" si="19"/>
        <v>-6467</v>
      </c>
      <c r="H100" s="103">
        <f t="shared" si="19"/>
        <v>0</v>
      </c>
      <c r="I100" s="103"/>
      <c r="J100" s="103">
        <f t="shared" si="19"/>
        <v>6466</v>
      </c>
    </row>
    <row r="101" spans="1:10" ht="12.75">
      <c r="A101" s="5" t="s">
        <v>202</v>
      </c>
      <c r="B101" s="47"/>
      <c r="C101" s="49" t="s">
        <v>63</v>
      </c>
      <c r="D101" s="95"/>
      <c r="E101" s="103">
        <f t="shared" si="19"/>
        <v>3320</v>
      </c>
      <c r="F101" s="103">
        <f t="shared" si="19"/>
        <v>28</v>
      </c>
      <c r="G101" s="103">
        <f t="shared" si="19"/>
        <v>-1674</v>
      </c>
      <c r="H101" s="103">
        <f t="shared" si="19"/>
        <v>0</v>
      </c>
      <c r="I101" s="103"/>
      <c r="J101" s="103">
        <f t="shared" si="19"/>
        <v>1674</v>
      </c>
    </row>
    <row r="102" spans="1:10" ht="12.75">
      <c r="A102" s="5" t="s">
        <v>203</v>
      </c>
      <c r="B102" s="47"/>
      <c r="C102" s="49" t="s">
        <v>219</v>
      </c>
      <c r="D102" s="95"/>
      <c r="E102" s="103">
        <f>E98+E96+E94</f>
        <v>7175</v>
      </c>
      <c r="F102" s="103">
        <f>F98+F96+F94</f>
        <v>0</v>
      </c>
      <c r="G102" s="103">
        <f>G98+G96+G94</f>
        <v>-3587</v>
      </c>
      <c r="H102" s="103">
        <f>H98+H96+H94</f>
        <v>0</v>
      </c>
      <c r="I102" s="103"/>
      <c r="J102" s="103">
        <f>J98+J96+J94</f>
        <v>3588</v>
      </c>
    </row>
    <row r="103" spans="1:10" ht="12.75">
      <c r="A103" s="5" t="s">
        <v>205</v>
      </c>
      <c r="B103" s="47"/>
      <c r="C103" s="49"/>
      <c r="D103" s="95"/>
      <c r="E103" s="100"/>
      <c r="F103" s="87"/>
      <c r="G103" s="87"/>
      <c r="H103" s="87"/>
      <c r="I103" s="87"/>
      <c r="J103" s="87"/>
    </row>
    <row r="104" spans="1:10" ht="12.75">
      <c r="A104" s="5" t="s">
        <v>206</v>
      </c>
      <c r="B104" s="5"/>
      <c r="C104" s="15"/>
      <c r="D104" s="90"/>
      <c r="E104" s="87"/>
      <c r="F104" s="87"/>
      <c r="G104" s="87"/>
      <c r="H104" s="87"/>
      <c r="I104" s="87"/>
      <c r="J104" s="87"/>
    </row>
    <row r="105" spans="1:10" ht="12.75">
      <c r="A105" s="5" t="s">
        <v>207</v>
      </c>
      <c r="B105" s="5" t="s">
        <v>38</v>
      </c>
      <c r="C105" s="13" t="s">
        <v>243</v>
      </c>
      <c r="D105" s="90"/>
      <c r="E105" s="87"/>
      <c r="F105" s="87"/>
      <c r="G105" s="87"/>
      <c r="H105" s="87"/>
      <c r="I105" s="87"/>
      <c r="J105" s="87"/>
    </row>
    <row r="106" spans="1:10" ht="12.75">
      <c r="A106" s="5" t="s">
        <v>208</v>
      </c>
      <c r="B106" s="5" t="s">
        <v>7</v>
      </c>
      <c r="C106" s="13" t="s">
        <v>244</v>
      </c>
      <c r="D106" s="91">
        <v>7.5</v>
      </c>
      <c r="E106" s="99">
        <f aca="true" t="shared" si="20" ref="E106:J106">SUM(E107:E109)</f>
        <v>15721</v>
      </c>
      <c r="F106" s="99">
        <f t="shared" si="20"/>
        <v>38</v>
      </c>
      <c r="G106" s="99">
        <f t="shared" si="20"/>
        <v>-7880</v>
      </c>
      <c r="H106" s="99">
        <f t="shared" si="20"/>
        <v>0</v>
      </c>
      <c r="I106" s="99">
        <f t="shared" si="20"/>
        <v>-667</v>
      </c>
      <c r="J106" s="99">
        <f t="shared" si="20"/>
        <v>7212</v>
      </c>
    </row>
    <row r="107" spans="1:10" ht="12.75">
      <c r="A107" s="5" t="s">
        <v>209</v>
      </c>
      <c r="B107" s="5"/>
      <c r="C107" s="15" t="s">
        <v>62</v>
      </c>
      <c r="D107" s="90"/>
      <c r="E107" s="87">
        <v>11842</v>
      </c>
      <c r="F107" s="87">
        <v>30</v>
      </c>
      <c r="G107" s="87">
        <v>-5936</v>
      </c>
      <c r="H107" s="87"/>
      <c r="I107" s="87">
        <v>-667</v>
      </c>
      <c r="J107" s="87">
        <f>SUM(E107:I107)</f>
        <v>5269</v>
      </c>
    </row>
    <row r="108" spans="1:10" ht="12.75">
      <c r="A108" s="5" t="s">
        <v>338</v>
      </c>
      <c r="B108" s="5"/>
      <c r="C108" s="15" t="s">
        <v>63</v>
      </c>
      <c r="D108" s="90"/>
      <c r="E108" s="87">
        <v>3214</v>
      </c>
      <c r="F108" s="87">
        <v>8</v>
      </c>
      <c r="G108" s="87">
        <v>-1611</v>
      </c>
      <c r="H108" s="87"/>
      <c r="I108" s="87"/>
      <c r="J108" s="87">
        <f>SUM(E108:I108)</f>
        <v>1611</v>
      </c>
    </row>
    <row r="109" spans="1:10" ht="12.75">
      <c r="A109" s="5" t="s">
        <v>339</v>
      </c>
      <c r="B109" s="5"/>
      <c r="C109" s="15" t="s">
        <v>219</v>
      </c>
      <c r="D109" s="90"/>
      <c r="E109" s="87">
        <v>665</v>
      </c>
      <c r="F109" s="87"/>
      <c r="G109" s="87">
        <v>-333</v>
      </c>
      <c r="H109" s="87"/>
      <c r="I109" s="87"/>
      <c r="J109" s="87">
        <f>SUM(E109:I109)</f>
        <v>332</v>
      </c>
    </row>
    <row r="110" spans="1:10" ht="12.75">
      <c r="A110" s="5" t="s">
        <v>340</v>
      </c>
      <c r="B110" s="5" t="s">
        <v>10</v>
      </c>
      <c r="C110" s="13" t="s">
        <v>245</v>
      </c>
      <c r="D110" s="90"/>
      <c r="E110" s="99">
        <f aca="true" t="shared" si="21" ref="E110:J110">E111</f>
        <v>12800</v>
      </c>
      <c r="F110" s="99">
        <f t="shared" si="21"/>
        <v>0</v>
      </c>
      <c r="G110" s="99">
        <f t="shared" si="21"/>
        <v>-6400</v>
      </c>
      <c r="H110" s="99">
        <f t="shared" si="21"/>
        <v>0</v>
      </c>
      <c r="I110" s="99">
        <f t="shared" si="21"/>
        <v>0</v>
      </c>
      <c r="J110" s="99">
        <f t="shared" si="21"/>
        <v>6400</v>
      </c>
    </row>
    <row r="111" spans="1:10" ht="12.75">
      <c r="A111" s="5" t="s">
        <v>341</v>
      </c>
      <c r="B111" s="5"/>
      <c r="C111" s="15" t="s">
        <v>217</v>
      </c>
      <c r="D111" s="90"/>
      <c r="E111" s="87">
        <v>12800</v>
      </c>
      <c r="F111" s="87"/>
      <c r="G111" s="87">
        <v>-6400</v>
      </c>
      <c r="H111" s="87"/>
      <c r="I111" s="87"/>
      <c r="J111" s="87">
        <f>SUM(E111:H111)</f>
        <v>6400</v>
      </c>
    </row>
    <row r="112" spans="1:10" ht="12.75">
      <c r="A112" s="5" t="s">
        <v>342</v>
      </c>
      <c r="B112" s="5" t="s">
        <v>12</v>
      </c>
      <c r="C112" s="15" t="s">
        <v>246</v>
      </c>
      <c r="D112" s="91">
        <v>0.5</v>
      </c>
      <c r="E112" s="99">
        <f aca="true" t="shared" si="22" ref="E112:J112">SUM(E113:E115)</f>
        <v>1600</v>
      </c>
      <c r="F112" s="99">
        <f t="shared" si="22"/>
        <v>0</v>
      </c>
      <c r="G112" s="99">
        <f t="shared" si="22"/>
        <v>-800</v>
      </c>
      <c r="H112" s="99">
        <f t="shared" si="22"/>
        <v>0</v>
      </c>
      <c r="I112" s="99">
        <f t="shared" si="22"/>
        <v>0</v>
      </c>
      <c r="J112" s="99">
        <f t="shared" si="22"/>
        <v>800</v>
      </c>
    </row>
    <row r="113" spans="1:10" ht="12.75">
      <c r="A113" s="5" t="s">
        <v>343</v>
      </c>
      <c r="B113" s="5"/>
      <c r="C113" s="15" t="s">
        <v>62</v>
      </c>
      <c r="D113" s="90"/>
      <c r="E113" s="87">
        <v>1024</v>
      </c>
      <c r="F113" s="87"/>
      <c r="G113" s="87">
        <v>-512</v>
      </c>
      <c r="H113" s="87"/>
      <c r="I113" s="87"/>
      <c r="J113" s="87">
        <f>SUM(E113:H113)</f>
        <v>512</v>
      </c>
    </row>
    <row r="114" spans="1:10" ht="12.75">
      <c r="A114" s="5" t="s">
        <v>344</v>
      </c>
      <c r="B114" s="5"/>
      <c r="C114" s="15" t="s">
        <v>63</v>
      </c>
      <c r="D114" s="90"/>
      <c r="E114" s="87">
        <v>276</v>
      </c>
      <c r="F114" s="87"/>
      <c r="G114" s="87">
        <v>-138</v>
      </c>
      <c r="H114" s="87"/>
      <c r="I114" s="87"/>
      <c r="J114" s="87">
        <f>SUM(E114:H114)</f>
        <v>138</v>
      </c>
    </row>
    <row r="115" spans="1:10" ht="12.75">
      <c r="A115" s="5" t="s">
        <v>345</v>
      </c>
      <c r="B115" s="5"/>
      <c r="C115" s="15" t="s">
        <v>219</v>
      </c>
      <c r="D115" s="90"/>
      <c r="E115" s="87">
        <v>300</v>
      </c>
      <c r="F115" s="87"/>
      <c r="G115" s="87">
        <v>-150</v>
      </c>
      <c r="H115" s="87"/>
      <c r="I115" s="87"/>
      <c r="J115" s="87">
        <f>SUM(E115:H115)</f>
        <v>150</v>
      </c>
    </row>
    <row r="116" spans="1:10" ht="12.75">
      <c r="A116" s="5" t="s">
        <v>346</v>
      </c>
      <c r="B116" s="34"/>
      <c r="C116" s="23" t="s">
        <v>247</v>
      </c>
      <c r="D116" s="96">
        <f>SUM(D105:D115)</f>
        <v>8</v>
      </c>
      <c r="E116" s="101">
        <f aca="true" t="shared" si="23" ref="E116:J116">SUM(E106+E110+E112)</f>
        <v>30121</v>
      </c>
      <c r="F116" s="101">
        <f t="shared" si="23"/>
        <v>38</v>
      </c>
      <c r="G116" s="101">
        <f t="shared" si="23"/>
        <v>-15080</v>
      </c>
      <c r="H116" s="101">
        <f t="shared" si="23"/>
        <v>0</v>
      </c>
      <c r="I116" s="101">
        <f t="shared" si="23"/>
        <v>-667</v>
      </c>
      <c r="J116" s="101">
        <f t="shared" si="23"/>
        <v>14412</v>
      </c>
    </row>
    <row r="117" spans="1:10" ht="12.75">
      <c r="A117" s="5" t="s">
        <v>347</v>
      </c>
      <c r="B117" s="47"/>
      <c r="C117" s="49" t="s">
        <v>62</v>
      </c>
      <c r="D117" s="95"/>
      <c r="E117" s="103">
        <f aca="true" t="shared" si="24" ref="E117:J118">SUM(E107+E113)</f>
        <v>12866</v>
      </c>
      <c r="F117" s="103">
        <f t="shared" si="24"/>
        <v>30</v>
      </c>
      <c r="G117" s="103">
        <f t="shared" si="24"/>
        <v>-6448</v>
      </c>
      <c r="H117" s="103">
        <f t="shared" si="24"/>
        <v>0</v>
      </c>
      <c r="I117" s="103">
        <f t="shared" si="24"/>
        <v>-667</v>
      </c>
      <c r="J117" s="103">
        <f t="shared" si="24"/>
        <v>5781</v>
      </c>
    </row>
    <row r="118" spans="1:10" ht="12.75">
      <c r="A118" s="5" t="s">
        <v>348</v>
      </c>
      <c r="B118" s="47"/>
      <c r="C118" s="49" t="s">
        <v>63</v>
      </c>
      <c r="D118" s="95"/>
      <c r="E118" s="103">
        <f t="shared" si="24"/>
        <v>3490</v>
      </c>
      <c r="F118" s="103">
        <f t="shared" si="24"/>
        <v>8</v>
      </c>
      <c r="G118" s="103">
        <f t="shared" si="24"/>
        <v>-1749</v>
      </c>
      <c r="H118" s="103">
        <f t="shared" si="24"/>
        <v>0</v>
      </c>
      <c r="I118" s="103">
        <f t="shared" si="24"/>
        <v>0</v>
      </c>
      <c r="J118" s="103">
        <f t="shared" si="24"/>
        <v>1749</v>
      </c>
    </row>
    <row r="119" spans="1:10" ht="12.75">
      <c r="A119" s="5" t="s">
        <v>301</v>
      </c>
      <c r="B119" s="47"/>
      <c r="C119" s="49" t="s">
        <v>219</v>
      </c>
      <c r="D119" s="95"/>
      <c r="E119" s="103">
        <f aca="true" t="shared" si="25" ref="E119:J119">SUM(E109+E111+E115)</f>
        <v>13765</v>
      </c>
      <c r="F119" s="103">
        <f t="shared" si="25"/>
        <v>0</v>
      </c>
      <c r="G119" s="103">
        <f t="shared" si="25"/>
        <v>-6883</v>
      </c>
      <c r="H119" s="103">
        <f t="shared" si="25"/>
        <v>0</v>
      </c>
      <c r="I119" s="103">
        <f t="shared" si="25"/>
        <v>0</v>
      </c>
      <c r="J119" s="103">
        <f t="shared" si="25"/>
        <v>6882</v>
      </c>
    </row>
    <row r="120" spans="1:10" ht="12.75">
      <c r="A120" s="5" t="s">
        <v>302</v>
      </c>
      <c r="B120" s="47"/>
      <c r="C120" s="49"/>
      <c r="D120" s="95"/>
      <c r="E120" s="87"/>
      <c r="F120" s="87"/>
      <c r="G120" s="87"/>
      <c r="H120" s="87"/>
      <c r="I120" s="87"/>
      <c r="J120" s="87"/>
    </row>
    <row r="121" spans="1:10" ht="12.75">
      <c r="A121" s="5" t="s">
        <v>248</v>
      </c>
      <c r="B121" s="5"/>
      <c r="C121" s="15"/>
      <c r="D121" s="90"/>
      <c r="E121" s="87"/>
      <c r="F121" s="87"/>
      <c r="G121" s="87"/>
      <c r="H121" s="87"/>
      <c r="I121" s="87"/>
      <c r="J121" s="87"/>
    </row>
    <row r="122" spans="1:10" ht="12.75">
      <c r="A122" s="5" t="s">
        <v>249</v>
      </c>
      <c r="B122" s="60"/>
      <c r="C122" s="58" t="s">
        <v>250</v>
      </c>
      <c r="D122" s="97">
        <v>65.5</v>
      </c>
      <c r="E122" s="104">
        <f aca="true" t="shared" si="26" ref="E122:J122">SUM(E123:E125)</f>
        <v>274015</v>
      </c>
      <c r="F122" s="104">
        <f t="shared" si="26"/>
        <v>-24653</v>
      </c>
      <c r="G122" s="104">
        <f t="shared" si="26"/>
        <v>-25214</v>
      </c>
      <c r="H122" s="104">
        <f t="shared" si="26"/>
        <v>1247</v>
      </c>
      <c r="I122" s="104">
        <f t="shared" si="26"/>
        <v>1146</v>
      </c>
      <c r="J122" s="104">
        <f t="shared" si="26"/>
        <v>226541</v>
      </c>
    </row>
    <row r="123" spans="1:10" ht="12.75">
      <c r="A123" s="5" t="s">
        <v>251</v>
      </c>
      <c r="B123" s="60"/>
      <c r="C123" s="58" t="s">
        <v>62</v>
      </c>
      <c r="D123" s="98"/>
      <c r="E123" s="104">
        <f aca="true" t="shared" si="27" ref="E123:J125">E117+E100+E80+E86</f>
        <v>113687</v>
      </c>
      <c r="F123" s="104">
        <f t="shared" si="27"/>
        <v>-11102</v>
      </c>
      <c r="G123" s="104">
        <f t="shared" si="27"/>
        <v>-10148</v>
      </c>
      <c r="H123" s="104">
        <f t="shared" si="27"/>
        <v>1055</v>
      </c>
      <c r="I123" s="104">
        <f t="shared" si="27"/>
        <v>756</v>
      </c>
      <c r="J123" s="104">
        <f t="shared" si="27"/>
        <v>94248</v>
      </c>
    </row>
    <row r="124" spans="1:10" ht="12.75">
      <c r="A124" s="5" t="s">
        <v>252</v>
      </c>
      <c r="B124" s="60"/>
      <c r="C124" s="58" t="s">
        <v>63</v>
      </c>
      <c r="D124" s="98"/>
      <c r="E124" s="104">
        <f t="shared" si="27"/>
        <v>30647</v>
      </c>
      <c r="F124" s="104">
        <f t="shared" si="27"/>
        <v>-3142</v>
      </c>
      <c r="G124" s="104">
        <f t="shared" si="27"/>
        <v>-3024</v>
      </c>
      <c r="H124" s="104">
        <f t="shared" si="27"/>
        <v>192</v>
      </c>
      <c r="I124" s="104">
        <f t="shared" si="27"/>
        <v>234</v>
      </c>
      <c r="J124" s="104">
        <f t="shared" si="27"/>
        <v>24907</v>
      </c>
    </row>
    <row r="125" spans="1:10" ht="12.75">
      <c r="A125" s="5" t="s">
        <v>253</v>
      </c>
      <c r="B125" s="60"/>
      <c r="C125" s="58" t="s">
        <v>219</v>
      </c>
      <c r="D125" s="98"/>
      <c r="E125" s="104">
        <f t="shared" si="27"/>
        <v>129681</v>
      </c>
      <c r="F125" s="104">
        <f t="shared" si="27"/>
        <v>-10409</v>
      </c>
      <c r="G125" s="104">
        <f t="shared" si="27"/>
        <v>-12042</v>
      </c>
      <c r="H125" s="104">
        <f t="shared" si="27"/>
        <v>0</v>
      </c>
      <c r="I125" s="104">
        <f t="shared" si="27"/>
        <v>156</v>
      </c>
      <c r="J125" s="104">
        <f t="shared" si="27"/>
        <v>107386</v>
      </c>
    </row>
  </sheetData>
  <sheetProtection selectLockedCells="1" selectUnlockedCells="1"/>
  <mergeCells count="2">
    <mergeCell ref="A1:J1"/>
    <mergeCell ref="E2:J2"/>
  </mergeCells>
  <printOptions/>
  <pageMargins left="0.39375" right="0.39375" top="1.0631944444444446" bottom="0.9055555555555556" header="0.5118055555555555" footer="0.5118055555555555"/>
  <pageSetup horizontalDpi="300" verticalDpi="300" orientation="portrait" paperSize="9" scale="92" r:id="rId1"/>
  <rowBreaks count="2" manualBreakCount="2">
    <brk id="43" max="255" man="1"/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:I1"/>
      <selection activeCell="A1" sqref="A1:I1"/>
    </sheetView>
  </sheetViews>
  <sheetFormatPr defaultColWidth="11.7109375" defaultRowHeight="12.75"/>
  <cols>
    <col min="1" max="1" width="3.140625" style="61" customWidth="1"/>
    <col min="2" max="2" width="2.57421875" style="62" customWidth="1"/>
    <col min="3" max="3" width="37.421875" style="62" customWidth="1"/>
    <col min="4" max="4" width="10.8515625" style="62" customWidth="1"/>
    <col min="5" max="5" width="8.57421875" style="62" customWidth="1"/>
    <col min="6" max="6" width="8.00390625" style="62" customWidth="1"/>
    <col min="7" max="7" width="7.57421875" style="62" customWidth="1"/>
    <col min="8" max="8" width="6.7109375" style="62" customWidth="1"/>
    <col min="9" max="9" width="11.57421875" style="62" customWidth="1"/>
    <col min="10" max="247" width="11.7109375" style="62" customWidth="1"/>
  </cols>
  <sheetData>
    <row r="1" spans="1:9" ht="12.75" customHeight="1">
      <c r="A1" s="159" t="s">
        <v>360</v>
      </c>
      <c r="B1" s="159"/>
      <c r="C1" s="159"/>
      <c r="D1" s="159"/>
      <c r="E1" s="159"/>
      <c r="F1" s="159"/>
      <c r="G1" s="159"/>
      <c r="H1" s="159"/>
      <c r="I1" s="159"/>
    </row>
    <row r="2" spans="1:9" ht="12.75" customHeight="1">
      <c r="A2" s="160" t="s">
        <v>317</v>
      </c>
      <c r="B2" s="160"/>
      <c r="C2" s="160"/>
      <c r="D2" s="160"/>
      <c r="E2" s="160"/>
      <c r="F2" s="160"/>
      <c r="G2" s="160"/>
      <c r="H2" s="160"/>
      <c r="I2" s="160"/>
    </row>
    <row r="3" spans="1:9" ht="12.75" customHeight="1">
      <c r="A3" s="160"/>
      <c r="B3" s="160"/>
      <c r="C3" s="160"/>
      <c r="D3" s="160"/>
      <c r="E3" s="160"/>
      <c r="F3" s="160"/>
      <c r="G3" s="160"/>
      <c r="H3" s="160"/>
      <c r="I3" s="160"/>
    </row>
    <row r="4" spans="1:9" ht="12.75" customHeight="1">
      <c r="A4" s="165" t="s">
        <v>0</v>
      </c>
      <c r="B4" s="165"/>
      <c r="C4" s="165"/>
      <c r="D4" s="165"/>
      <c r="E4" s="165"/>
      <c r="F4" s="165"/>
      <c r="G4" s="165"/>
      <c r="H4" s="165"/>
      <c r="I4" s="165"/>
    </row>
    <row r="5" spans="1:9" ht="12.75" customHeight="1">
      <c r="A5" s="165" t="s">
        <v>254</v>
      </c>
      <c r="B5" s="165"/>
      <c r="C5" s="165"/>
      <c r="D5" s="165"/>
      <c r="E5" s="165"/>
      <c r="F5" s="165"/>
      <c r="G5" s="165"/>
      <c r="H5" s="165"/>
      <c r="I5" s="165"/>
    </row>
    <row r="6" ht="12.75" customHeight="1"/>
    <row r="7" spans="1:9" ht="12.75" customHeight="1">
      <c r="A7" s="166" t="s">
        <v>2</v>
      </c>
      <c r="B7" s="166"/>
      <c r="C7" s="166"/>
      <c r="D7" s="166"/>
      <c r="E7" s="166"/>
      <c r="F7" s="166"/>
      <c r="G7" s="166"/>
      <c r="H7" s="166"/>
      <c r="I7" s="166"/>
    </row>
    <row r="8" spans="1:9" ht="35.25" customHeight="1">
      <c r="A8" s="167" t="s">
        <v>3</v>
      </c>
      <c r="B8" s="167"/>
      <c r="C8" s="170" t="s">
        <v>255</v>
      </c>
      <c r="D8" s="153" t="s">
        <v>306</v>
      </c>
      <c r="E8" s="171" t="s">
        <v>304</v>
      </c>
      <c r="F8" s="172"/>
      <c r="G8" s="172"/>
      <c r="H8" s="173"/>
      <c r="I8" s="168" t="s">
        <v>305</v>
      </c>
    </row>
    <row r="9" spans="1:9" ht="17.25" customHeight="1">
      <c r="A9" s="167"/>
      <c r="B9" s="167"/>
      <c r="C9" s="170"/>
      <c r="D9" s="153"/>
      <c r="E9" s="124" t="s">
        <v>350</v>
      </c>
      <c r="F9" s="124" t="s">
        <v>351</v>
      </c>
      <c r="G9" s="124" t="s">
        <v>352</v>
      </c>
      <c r="H9" s="124" t="s">
        <v>353</v>
      </c>
      <c r="I9" s="169"/>
    </row>
    <row r="10" spans="1:9" ht="12.75" customHeight="1">
      <c r="A10" s="167"/>
      <c r="B10" s="167"/>
      <c r="C10" s="63" t="s">
        <v>256</v>
      </c>
      <c r="D10" s="105" t="s">
        <v>6</v>
      </c>
      <c r="E10" s="117" t="s">
        <v>326</v>
      </c>
      <c r="F10" s="117" t="s">
        <v>327</v>
      </c>
      <c r="G10" s="117" t="s">
        <v>303</v>
      </c>
      <c r="H10" s="117"/>
      <c r="I10" s="117" t="s">
        <v>257</v>
      </c>
    </row>
    <row r="11" spans="1:9" ht="12.75" customHeight="1">
      <c r="A11" s="65" t="s">
        <v>7</v>
      </c>
      <c r="B11" s="66" t="s">
        <v>258</v>
      </c>
      <c r="C11" s="67" t="s">
        <v>67</v>
      </c>
      <c r="D11" s="71"/>
      <c r="E11" s="107"/>
      <c r="F11" s="107"/>
      <c r="G11" s="107"/>
      <c r="H11" s="107"/>
      <c r="I11" s="107"/>
    </row>
    <row r="12" spans="1:9" ht="12.75" customHeight="1">
      <c r="A12" s="65" t="s">
        <v>10</v>
      </c>
      <c r="B12" s="68"/>
      <c r="C12" s="69" t="s">
        <v>259</v>
      </c>
      <c r="D12" s="71">
        <v>2000</v>
      </c>
      <c r="E12" s="107">
        <v>3000</v>
      </c>
      <c r="F12" s="107"/>
      <c r="G12" s="107">
        <v>975</v>
      </c>
      <c r="H12" s="107"/>
      <c r="I12" s="107">
        <f>SUM(D12:H12)</f>
        <v>5975</v>
      </c>
    </row>
    <row r="13" spans="1:9" ht="12.75" customHeight="1">
      <c r="A13" s="65" t="s">
        <v>12</v>
      </c>
      <c r="B13" s="70"/>
      <c r="C13" s="72" t="s">
        <v>260</v>
      </c>
      <c r="D13" s="71">
        <v>15000</v>
      </c>
      <c r="E13" s="107">
        <v>-15000</v>
      </c>
      <c r="F13" s="107"/>
      <c r="G13" s="107"/>
      <c r="H13" s="107"/>
      <c r="I13" s="107">
        <f aca="true" t="shared" si="0" ref="I13:I44">SUM(D13:H13)</f>
        <v>0</v>
      </c>
    </row>
    <row r="14" spans="1:9" ht="12.75" customHeight="1">
      <c r="A14" s="65" t="s">
        <v>14</v>
      </c>
      <c r="B14" s="70"/>
      <c r="C14" s="72" t="s">
        <v>261</v>
      </c>
      <c r="D14" s="71">
        <v>1347</v>
      </c>
      <c r="E14" s="107">
        <v>253</v>
      </c>
      <c r="F14" s="107"/>
      <c r="G14" s="107"/>
      <c r="H14" s="107"/>
      <c r="I14" s="107">
        <f t="shared" si="0"/>
        <v>1600</v>
      </c>
    </row>
    <row r="15" spans="1:9" ht="12.75" customHeight="1">
      <c r="A15" s="65" t="s">
        <v>16</v>
      </c>
      <c r="B15" s="70"/>
      <c r="C15" s="72" t="s">
        <v>262</v>
      </c>
      <c r="D15" s="71">
        <v>400</v>
      </c>
      <c r="E15" s="107">
        <v>1600</v>
      </c>
      <c r="F15" s="107"/>
      <c r="G15" s="107"/>
      <c r="H15" s="107"/>
      <c r="I15" s="107">
        <f t="shared" si="0"/>
        <v>2000</v>
      </c>
    </row>
    <row r="16" spans="1:9" ht="12.75" customHeight="1">
      <c r="A16" s="65" t="s">
        <v>18</v>
      </c>
      <c r="B16" s="70"/>
      <c r="C16" s="71" t="s">
        <v>263</v>
      </c>
      <c r="D16" s="71">
        <v>234</v>
      </c>
      <c r="E16" s="107">
        <v>-234</v>
      </c>
      <c r="F16" s="107"/>
      <c r="G16" s="107"/>
      <c r="H16" s="107"/>
      <c r="I16" s="107">
        <f t="shared" si="0"/>
        <v>0</v>
      </c>
    </row>
    <row r="17" spans="1:9" ht="12.75" customHeight="1">
      <c r="A17" s="65" t="s">
        <v>20</v>
      </c>
      <c r="B17" s="73"/>
      <c r="C17" s="72" t="s">
        <v>264</v>
      </c>
      <c r="D17" s="71">
        <v>267</v>
      </c>
      <c r="E17" s="107"/>
      <c r="F17" s="107"/>
      <c r="G17" s="107"/>
      <c r="H17" s="107"/>
      <c r="I17" s="107">
        <f t="shared" si="0"/>
        <v>267</v>
      </c>
    </row>
    <row r="18" spans="1:9" ht="12.75" customHeight="1">
      <c r="A18" s="65" t="s">
        <v>22</v>
      </c>
      <c r="B18" s="74"/>
      <c r="C18" s="72" t="s">
        <v>265</v>
      </c>
      <c r="D18" s="71">
        <v>3175</v>
      </c>
      <c r="E18" s="107">
        <v>500</v>
      </c>
      <c r="F18" s="107"/>
      <c r="G18" s="107"/>
      <c r="H18" s="107"/>
      <c r="I18" s="107">
        <f t="shared" si="0"/>
        <v>3675</v>
      </c>
    </row>
    <row r="19" spans="1:9" ht="12.75" customHeight="1">
      <c r="A19" s="65" t="s">
        <v>24</v>
      </c>
      <c r="B19" s="74"/>
      <c r="C19" s="72" t="s">
        <v>266</v>
      </c>
      <c r="D19" s="71">
        <v>510</v>
      </c>
      <c r="E19" s="107"/>
      <c r="F19" s="107"/>
      <c r="G19" s="107"/>
      <c r="H19" s="107"/>
      <c r="I19" s="107">
        <f t="shared" si="0"/>
        <v>510</v>
      </c>
    </row>
    <row r="20" spans="1:9" ht="12.75" customHeight="1">
      <c r="A20" s="65" t="s">
        <v>26</v>
      </c>
      <c r="B20" s="74"/>
      <c r="C20" s="72" t="s">
        <v>267</v>
      </c>
      <c r="D20" s="71">
        <v>470</v>
      </c>
      <c r="E20" s="107">
        <v>-70</v>
      </c>
      <c r="F20" s="107"/>
      <c r="G20" s="107"/>
      <c r="H20" s="107"/>
      <c r="I20" s="107">
        <f t="shared" si="0"/>
        <v>400</v>
      </c>
    </row>
    <row r="21" spans="1:9" ht="12.75" customHeight="1">
      <c r="A21" s="65" t="s">
        <v>28</v>
      </c>
      <c r="B21" s="74"/>
      <c r="C21" s="72" t="s">
        <v>268</v>
      </c>
      <c r="D21" s="71">
        <v>1000</v>
      </c>
      <c r="E21" s="107">
        <v>-1000</v>
      </c>
      <c r="F21" s="107"/>
      <c r="G21" s="107"/>
      <c r="H21" s="107"/>
      <c r="I21" s="107">
        <f t="shared" si="0"/>
        <v>0</v>
      </c>
    </row>
    <row r="22" spans="1:9" ht="12.75" customHeight="1">
      <c r="A22" s="65" t="s">
        <v>30</v>
      </c>
      <c r="B22" s="74"/>
      <c r="C22" s="72" t="s">
        <v>269</v>
      </c>
      <c r="D22" s="71">
        <v>1800</v>
      </c>
      <c r="E22" s="107">
        <v>-200</v>
      </c>
      <c r="F22" s="107"/>
      <c r="G22" s="107"/>
      <c r="H22" s="107"/>
      <c r="I22" s="107">
        <f t="shared" si="0"/>
        <v>1600</v>
      </c>
    </row>
    <row r="23" spans="1:9" ht="12.75" customHeight="1">
      <c r="A23" s="65" t="s">
        <v>31</v>
      </c>
      <c r="B23" s="74"/>
      <c r="C23" s="72" t="s">
        <v>270</v>
      </c>
      <c r="D23" s="71">
        <v>380</v>
      </c>
      <c r="E23" s="107"/>
      <c r="F23" s="107"/>
      <c r="G23" s="107"/>
      <c r="H23" s="107"/>
      <c r="I23" s="107">
        <f t="shared" si="0"/>
        <v>380</v>
      </c>
    </row>
    <row r="24" spans="1:9" ht="12.75" customHeight="1">
      <c r="A24" s="65" t="s">
        <v>34</v>
      </c>
      <c r="B24" s="74"/>
      <c r="C24" s="64" t="s">
        <v>271</v>
      </c>
      <c r="D24" s="71">
        <v>13000</v>
      </c>
      <c r="E24" s="107"/>
      <c r="F24" s="107"/>
      <c r="G24" s="107"/>
      <c r="H24" s="107"/>
      <c r="I24" s="107">
        <f t="shared" si="0"/>
        <v>13000</v>
      </c>
    </row>
    <row r="25" spans="1:9" ht="12.75" customHeight="1">
      <c r="A25" s="65" t="s">
        <v>37</v>
      </c>
      <c r="B25" s="64"/>
      <c r="C25" s="64" t="s">
        <v>272</v>
      </c>
      <c r="D25" s="109">
        <v>4000</v>
      </c>
      <c r="E25" s="107">
        <v>-4000</v>
      </c>
      <c r="F25" s="107"/>
      <c r="G25" s="107"/>
      <c r="H25" s="107"/>
      <c r="I25" s="107">
        <f t="shared" si="0"/>
        <v>0</v>
      </c>
    </row>
    <row r="26" spans="1:9" ht="12.75" customHeight="1">
      <c r="A26" s="65" t="s">
        <v>40</v>
      </c>
      <c r="B26" s="64"/>
      <c r="C26" s="64" t="s">
        <v>273</v>
      </c>
      <c r="D26" s="71">
        <v>400</v>
      </c>
      <c r="E26" s="107">
        <v>-400</v>
      </c>
      <c r="F26" s="107"/>
      <c r="G26" s="107"/>
      <c r="H26" s="107"/>
      <c r="I26" s="107">
        <f t="shared" si="0"/>
        <v>0</v>
      </c>
    </row>
    <row r="27" spans="1:9" ht="12.75" customHeight="1">
      <c r="A27" s="65" t="s">
        <v>42</v>
      </c>
      <c r="B27" s="64"/>
      <c r="C27" s="64" t="s">
        <v>274</v>
      </c>
      <c r="D27" s="71">
        <v>6000</v>
      </c>
      <c r="E27" s="107">
        <v>-6000</v>
      </c>
      <c r="F27" s="107"/>
      <c r="G27" s="107"/>
      <c r="H27" s="107"/>
      <c r="I27" s="107">
        <f t="shared" si="0"/>
        <v>0</v>
      </c>
    </row>
    <row r="28" spans="1:9" ht="12.75" customHeight="1">
      <c r="A28" s="65" t="s">
        <v>44</v>
      </c>
      <c r="B28" s="75"/>
      <c r="C28" s="75" t="s">
        <v>275</v>
      </c>
      <c r="D28" s="106">
        <v>2000</v>
      </c>
      <c r="E28" s="111">
        <v>-2000</v>
      </c>
      <c r="F28" s="111"/>
      <c r="G28" s="111"/>
      <c r="H28" s="111"/>
      <c r="I28" s="107">
        <f t="shared" si="0"/>
        <v>0</v>
      </c>
    </row>
    <row r="29" spans="1:9" ht="12.75" customHeight="1">
      <c r="A29" s="65" t="s">
        <v>45</v>
      </c>
      <c r="B29" s="75"/>
      <c r="C29" s="106" t="s">
        <v>307</v>
      </c>
      <c r="D29" s="107"/>
      <c r="E29" s="107">
        <v>3000</v>
      </c>
      <c r="F29" s="107"/>
      <c r="G29" s="107"/>
      <c r="H29" s="111"/>
      <c r="I29" s="107">
        <f t="shared" si="0"/>
        <v>3000</v>
      </c>
    </row>
    <row r="30" spans="1:9" ht="12.75" customHeight="1">
      <c r="A30" s="65" t="s">
        <v>48</v>
      </c>
      <c r="B30" s="75"/>
      <c r="C30" s="106" t="s">
        <v>308</v>
      </c>
      <c r="D30" s="107"/>
      <c r="E30" s="107">
        <v>1500</v>
      </c>
      <c r="F30" s="107"/>
      <c r="G30" s="107">
        <v>104</v>
      </c>
      <c r="H30" s="111"/>
      <c r="I30" s="107">
        <f t="shared" si="0"/>
        <v>1604</v>
      </c>
    </row>
    <row r="31" spans="1:9" ht="12.75" customHeight="1">
      <c r="A31" s="65" t="s">
        <v>50</v>
      </c>
      <c r="B31" s="75"/>
      <c r="C31" s="106" t="s">
        <v>309</v>
      </c>
      <c r="D31" s="107"/>
      <c r="E31" s="107">
        <v>2000</v>
      </c>
      <c r="F31" s="107"/>
      <c r="G31" s="107"/>
      <c r="H31" s="111"/>
      <c r="I31" s="107">
        <f t="shared" si="0"/>
        <v>2000</v>
      </c>
    </row>
    <row r="32" spans="1:9" ht="12.75" customHeight="1">
      <c r="A32" s="65" t="s">
        <v>53</v>
      </c>
      <c r="B32" s="75"/>
      <c r="C32" s="106" t="s">
        <v>310</v>
      </c>
      <c r="D32" s="111"/>
      <c r="E32" s="111">
        <v>2000</v>
      </c>
      <c r="F32" s="111"/>
      <c r="G32" s="111"/>
      <c r="H32" s="111"/>
      <c r="I32" s="107">
        <f t="shared" si="0"/>
        <v>2000</v>
      </c>
    </row>
    <row r="33" spans="1:9" ht="12.75" customHeight="1">
      <c r="A33" s="65" t="s">
        <v>56</v>
      </c>
      <c r="B33" s="106"/>
      <c r="C33" s="107" t="s">
        <v>311</v>
      </c>
      <c r="D33" s="107"/>
      <c r="E33" s="107">
        <v>1000</v>
      </c>
      <c r="F33" s="107"/>
      <c r="G33" s="107"/>
      <c r="H33" s="111"/>
      <c r="I33" s="107">
        <f t="shared" si="0"/>
        <v>1000</v>
      </c>
    </row>
    <row r="34" spans="1:9" ht="12.75" customHeight="1">
      <c r="A34" s="65" t="s">
        <v>58</v>
      </c>
      <c r="B34" s="106"/>
      <c r="C34" s="107" t="s">
        <v>313</v>
      </c>
      <c r="D34" s="107"/>
      <c r="E34" s="107">
        <v>500</v>
      </c>
      <c r="F34" s="107"/>
      <c r="G34" s="107">
        <v>745</v>
      </c>
      <c r="H34" s="111"/>
      <c r="I34" s="107">
        <f t="shared" si="0"/>
        <v>1245</v>
      </c>
    </row>
    <row r="35" spans="1:9" ht="12.75" customHeight="1">
      <c r="A35" s="65" t="s">
        <v>95</v>
      </c>
      <c r="B35" s="106"/>
      <c r="C35" s="107" t="s">
        <v>319</v>
      </c>
      <c r="D35" s="107"/>
      <c r="E35" s="107"/>
      <c r="F35" s="107">
        <v>594</v>
      </c>
      <c r="G35" s="107"/>
      <c r="H35" s="111"/>
      <c r="I35" s="107">
        <f t="shared" si="0"/>
        <v>594</v>
      </c>
    </row>
    <row r="36" spans="1:9" ht="12.75" customHeight="1">
      <c r="A36" s="65" t="s">
        <v>97</v>
      </c>
      <c r="B36" s="106"/>
      <c r="C36" s="107" t="s">
        <v>320</v>
      </c>
      <c r="D36" s="107"/>
      <c r="E36" s="107"/>
      <c r="F36" s="107">
        <v>147</v>
      </c>
      <c r="G36" s="107"/>
      <c r="H36" s="111"/>
      <c r="I36" s="107">
        <f t="shared" si="0"/>
        <v>147</v>
      </c>
    </row>
    <row r="37" spans="1:9" ht="12.75" customHeight="1">
      <c r="A37" s="65" t="s">
        <v>99</v>
      </c>
      <c r="B37" s="106"/>
      <c r="C37" s="107" t="s">
        <v>321</v>
      </c>
      <c r="D37" s="107"/>
      <c r="E37" s="107"/>
      <c r="F37" s="107">
        <v>122</v>
      </c>
      <c r="G37" s="107"/>
      <c r="H37" s="111"/>
      <c r="I37" s="107">
        <f t="shared" si="0"/>
        <v>122</v>
      </c>
    </row>
    <row r="38" spans="1:9" ht="12.75" customHeight="1">
      <c r="A38" s="65" t="s">
        <v>101</v>
      </c>
      <c r="B38" s="106"/>
      <c r="C38" s="107" t="s">
        <v>322</v>
      </c>
      <c r="D38" s="107"/>
      <c r="E38" s="107"/>
      <c r="F38" s="107">
        <v>117</v>
      </c>
      <c r="G38" s="107"/>
      <c r="H38" s="111"/>
      <c r="I38" s="107">
        <f t="shared" si="0"/>
        <v>117</v>
      </c>
    </row>
    <row r="39" spans="1:9" ht="12.75" customHeight="1">
      <c r="A39" s="65" t="s">
        <v>103</v>
      </c>
      <c r="B39" s="106"/>
      <c r="C39" s="107" t="s">
        <v>323</v>
      </c>
      <c r="D39" s="107"/>
      <c r="E39" s="107"/>
      <c r="F39" s="107">
        <v>95</v>
      </c>
      <c r="G39" s="107"/>
      <c r="H39" s="111"/>
      <c r="I39" s="107">
        <f t="shared" si="0"/>
        <v>95</v>
      </c>
    </row>
    <row r="40" spans="1:9" ht="12.75" customHeight="1">
      <c r="A40" s="65" t="s">
        <v>105</v>
      </c>
      <c r="B40" s="106"/>
      <c r="C40" s="107" t="s">
        <v>324</v>
      </c>
      <c r="D40" s="107"/>
      <c r="E40" s="107"/>
      <c r="F40" s="107">
        <v>350</v>
      </c>
      <c r="G40" s="107"/>
      <c r="H40" s="111"/>
      <c r="I40" s="107">
        <f t="shared" si="0"/>
        <v>350</v>
      </c>
    </row>
    <row r="41" spans="1:9" ht="12.75" customHeight="1">
      <c r="A41" s="65" t="s">
        <v>107</v>
      </c>
      <c r="B41" s="106"/>
      <c r="C41" s="107" t="s">
        <v>325</v>
      </c>
      <c r="D41" s="107"/>
      <c r="E41" s="107"/>
      <c r="F41" s="107">
        <v>559</v>
      </c>
      <c r="G41" s="107"/>
      <c r="H41" s="111"/>
      <c r="I41" s="107">
        <f t="shared" si="0"/>
        <v>559</v>
      </c>
    </row>
    <row r="42" spans="1:9" ht="12.75" customHeight="1">
      <c r="A42" s="65" t="s">
        <v>108</v>
      </c>
      <c r="B42" s="106"/>
      <c r="C42" s="107" t="s">
        <v>334</v>
      </c>
      <c r="D42" s="107"/>
      <c r="E42" s="107"/>
      <c r="F42" s="107"/>
      <c r="G42" s="107">
        <v>423</v>
      </c>
      <c r="H42" s="111"/>
      <c r="I42" s="107">
        <f t="shared" si="0"/>
        <v>423</v>
      </c>
    </row>
    <row r="43" spans="1:9" ht="12.75" customHeight="1">
      <c r="A43" s="65" t="s">
        <v>110</v>
      </c>
      <c r="B43" s="106"/>
      <c r="C43" s="107" t="s">
        <v>335</v>
      </c>
      <c r="D43" s="107"/>
      <c r="E43" s="107"/>
      <c r="F43" s="107"/>
      <c r="G43" s="107">
        <v>590</v>
      </c>
      <c r="H43" s="111"/>
      <c r="I43" s="107">
        <f t="shared" si="0"/>
        <v>590</v>
      </c>
    </row>
    <row r="44" spans="1:9" ht="12.75">
      <c r="A44" s="65" t="s">
        <v>112</v>
      </c>
      <c r="B44" s="110"/>
      <c r="C44" s="112" t="s">
        <v>17</v>
      </c>
      <c r="D44" s="112">
        <f>SUM(D12:D28)</f>
        <v>51983</v>
      </c>
      <c r="E44" s="112">
        <f>SUM(E12:E34)</f>
        <v>-13551</v>
      </c>
      <c r="F44" s="112">
        <f>SUM(F12:F41)</f>
        <v>1984</v>
      </c>
      <c r="G44" s="112">
        <f>SUM(G12:G43)</f>
        <v>2837</v>
      </c>
      <c r="H44" s="112">
        <f>SUM(H12:H43)</f>
        <v>0</v>
      </c>
      <c r="I44" s="99">
        <f t="shared" si="0"/>
        <v>43253</v>
      </c>
    </row>
  </sheetData>
  <sheetProtection selectLockedCells="1" selectUnlockedCells="1"/>
  <mergeCells count="11">
    <mergeCell ref="A8:B10"/>
    <mergeCell ref="I8:I9"/>
    <mergeCell ref="C8:C9"/>
    <mergeCell ref="D8:D9"/>
    <mergeCell ref="E8:H8"/>
    <mergeCell ref="A3:I3"/>
    <mergeCell ref="A1:I1"/>
    <mergeCell ref="A2:I2"/>
    <mergeCell ref="A4:I4"/>
    <mergeCell ref="A5:I5"/>
    <mergeCell ref="A7:I7"/>
  </mergeCells>
  <printOptions/>
  <pageMargins left="0.39375" right="0.39375" top="1.0805555555555555" bottom="0.886111111111111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A1" sqref="A1:I1"/>
      <selection activeCell="A2" sqref="A2:I2"/>
    </sheetView>
  </sheetViews>
  <sheetFormatPr defaultColWidth="9.140625" defaultRowHeight="12.75"/>
  <cols>
    <col min="1" max="1" width="3.00390625" style="0" customWidth="1"/>
    <col min="2" max="2" width="2.57421875" style="0" customWidth="1"/>
    <col min="3" max="3" width="29.57421875" style="0" customWidth="1"/>
    <col min="4" max="4" width="10.8515625" style="0" customWidth="1"/>
    <col min="5" max="5" width="7.7109375" style="0" customWidth="1"/>
    <col min="6" max="6" width="7.28125" style="0" customWidth="1"/>
    <col min="7" max="7" width="6.8515625" style="0" customWidth="1"/>
    <col min="8" max="8" width="7.00390625" style="0" customWidth="1"/>
    <col min="9" max="9" width="10.7109375" style="0" customWidth="1"/>
  </cols>
  <sheetData>
    <row r="1" spans="1:9" ht="12.75">
      <c r="A1" s="159" t="s">
        <v>363</v>
      </c>
      <c r="B1" s="159"/>
      <c r="C1" s="159"/>
      <c r="D1" s="159"/>
      <c r="E1" s="159"/>
      <c r="F1" s="159"/>
      <c r="G1" s="159"/>
      <c r="H1" s="159"/>
      <c r="I1" s="159"/>
    </row>
    <row r="2" spans="1:9" ht="12.75">
      <c r="A2" s="160" t="s">
        <v>318</v>
      </c>
      <c r="B2" s="160"/>
      <c r="C2" s="160"/>
      <c r="D2" s="160"/>
      <c r="E2" s="160"/>
      <c r="F2" s="160"/>
      <c r="G2" s="160"/>
      <c r="H2" s="160"/>
      <c r="I2" s="160"/>
    </row>
    <row r="3" spans="1:9" ht="12.75" customHeight="1">
      <c r="A3" s="114"/>
      <c r="B3" s="114"/>
      <c r="C3" s="114"/>
      <c r="D3" s="114"/>
      <c r="E3" s="114"/>
      <c r="F3" s="114"/>
      <c r="G3" s="114"/>
      <c r="H3" s="114"/>
      <c r="I3" s="114"/>
    </row>
    <row r="4" spans="1:9" ht="12.75" customHeight="1">
      <c r="A4" s="114"/>
      <c r="B4" s="114"/>
      <c r="C4" s="114"/>
      <c r="D4" s="114"/>
      <c r="E4" s="114"/>
      <c r="F4" s="114"/>
      <c r="G4" s="114"/>
      <c r="H4" s="114"/>
      <c r="I4" s="114"/>
    </row>
    <row r="5" spans="1:9" ht="12.75" customHeight="1">
      <c r="A5" s="174" t="s">
        <v>0</v>
      </c>
      <c r="B5" s="43"/>
      <c r="C5" s="43"/>
      <c r="D5" s="43"/>
      <c r="E5" s="43"/>
      <c r="F5" s="43"/>
      <c r="G5" s="43"/>
      <c r="H5" s="43"/>
      <c r="I5" s="43"/>
    </row>
    <row r="6" spans="1:9" ht="12.75" customHeight="1">
      <c r="A6" s="174" t="s">
        <v>276</v>
      </c>
      <c r="B6" s="43"/>
      <c r="C6" s="43"/>
      <c r="D6" s="43"/>
      <c r="E6" s="43"/>
      <c r="F6" s="43"/>
      <c r="G6" s="43"/>
      <c r="H6" s="43"/>
      <c r="I6" s="43"/>
    </row>
    <row r="7" spans="1:3" ht="12.75">
      <c r="A7" s="43"/>
      <c r="B7" s="43"/>
      <c r="C7" s="43"/>
    </row>
    <row r="9" spans="1:9" ht="12.75" customHeight="1">
      <c r="A9" s="175" t="s">
        <v>2</v>
      </c>
      <c r="B9" s="114"/>
      <c r="C9" s="114"/>
      <c r="D9" s="114"/>
      <c r="E9" s="114"/>
      <c r="F9" s="114"/>
      <c r="G9" s="114"/>
      <c r="H9" s="114"/>
      <c r="I9" s="114"/>
    </row>
    <row r="10" spans="1:9" ht="27" customHeight="1">
      <c r="A10" s="143" t="s">
        <v>3</v>
      </c>
      <c r="B10" s="143"/>
      <c r="C10" s="144" t="s">
        <v>277</v>
      </c>
      <c r="D10" s="128" t="s">
        <v>306</v>
      </c>
      <c r="E10" s="136" t="s">
        <v>304</v>
      </c>
      <c r="F10" s="137"/>
      <c r="G10" s="137"/>
      <c r="H10" s="138"/>
      <c r="I10" s="139" t="s">
        <v>305</v>
      </c>
    </row>
    <row r="11" spans="1:9" ht="12" customHeight="1">
      <c r="A11" s="143"/>
      <c r="B11" s="143"/>
      <c r="C11" s="144"/>
      <c r="D11" s="128"/>
      <c r="E11" s="124" t="s">
        <v>350</v>
      </c>
      <c r="F11" s="124" t="s">
        <v>351</v>
      </c>
      <c r="G11" s="124" t="s">
        <v>352</v>
      </c>
      <c r="H11" s="124" t="s">
        <v>353</v>
      </c>
      <c r="I11" s="140"/>
    </row>
    <row r="12" spans="1:9" ht="12.75">
      <c r="A12" s="143"/>
      <c r="B12" s="143"/>
      <c r="C12" s="76" t="s">
        <v>5</v>
      </c>
      <c r="D12" s="84" t="s">
        <v>303</v>
      </c>
      <c r="E12" s="108"/>
      <c r="F12" s="108"/>
      <c r="G12" s="108"/>
      <c r="H12" s="108"/>
      <c r="I12" s="108"/>
    </row>
    <row r="13" spans="1:9" ht="12.75">
      <c r="A13" s="36" t="s">
        <v>7</v>
      </c>
      <c r="B13" s="77" t="s">
        <v>19</v>
      </c>
      <c r="C13" s="78" t="s">
        <v>65</v>
      </c>
      <c r="D13" s="8"/>
      <c r="E13" s="87"/>
      <c r="F13" s="87"/>
      <c r="G13" s="87"/>
      <c r="H13" s="87"/>
      <c r="I13" s="87"/>
    </row>
    <row r="14" spans="1:9" ht="12.75">
      <c r="A14" s="36" t="s">
        <v>10</v>
      </c>
      <c r="B14" s="77" t="s">
        <v>7</v>
      </c>
      <c r="C14" s="78" t="s">
        <v>277</v>
      </c>
      <c r="D14" s="8"/>
      <c r="E14" s="87"/>
      <c r="F14" s="87"/>
      <c r="G14" s="87"/>
      <c r="H14" s="87"/>
      <c r="I14" s="87"/>
    </row>
    <row r="15" spans="1:9" ht="12.75">
      <c r="A15" s="36" t="s">
        <v>12</v>
      </c>
      <c r="B15" s="37"/>
      <c r="C15" s="79" t="s">
        <v>278</v>
      </c>
      <c r="D15" s="8">
        <v>850</v>
      </c>
      <c r="E15" s="87"/>
      <c r="F15" s="87"/>
      <c r="G15" s="87"/>
      <c r="H15" s="87"/>
      <c r="I15" s="87">
        <f>SUM(D15:G15)</f>
        <v>850</v>
      </c>
    </row>
    <row r="16" spans="1:9" ht="12.75">
      <c r="A16" s="36" t="s">
        <v>14</v>
      </c>
      <c r="B16" s="37"/>
      <c r="C16" s="79" t="s">
        <v>328</v>
      </c>
      <c r="D16" s="8"/>
      <c r="E16" s="87"/>
      <c r="F16" s="87">
        <v>943</v>
      </c>
      <c r="G16" s="87"/>
      <c r="H16" s="87"/>
      <c r="I16" s="87">
        <f>SUM(D16:G16)</f>
        <v>943</v>
      </c>
    </row>
    <row r="17" spans="1:9" ht="12.75">
      <c r="A17" s="36" t="s">
        <v>16</v>
      </c>
      <c r="B17" s="37"/>
      <c r="C17" s="79" t="s">
        <v>279</v>
      </c>
      <c r="D17" s="8">
        <v>1700</v>
      </c>
      <c r="E17" s="87"/>
      <c r="F17" s="87"/>
      <c r="G17" s="87"/>
      <c r="H17" s="87"/>
      <c r="I17" s="87">
        <f>SUM(D17:G17)</f>
        <v>1700</v>
      </c>
    </row>
    <row r="18" spans="1:9" ht="12.75">
      <c r="A18" s="36" t="s">
        <v>18</v>
      </c>
      <c r="B18" s="37"/>
      <c r="C18" s="79" t="s">
        <v>280</v>
      </c>
      <c r="D18" s="33">
        <v>1700</v>
      </c>
      <c r="E18" s="118"/>
      <c r="F18" s="118"/>
      <c r="G18" s="118"/>
      <c r="H18" s="118"/>
      <c r="I18" s="118">
        <f>SUM(D18:G18)</f>
        <v>1700</v>
      </c>
    </row>
    <row r="19" spans="1:9" ht="12.75">
      <c r="A19" s="36" t="s">
        <v>20</v>
      </c>
      <c r="B19" s="37"/>
      <c r="C19" s="79" t="s">
        <v>312</v>
      </c>
      <c r="D19" s="87"/>
      <c r="E19" s="87">
        <v>26782</v>
      </c>
      <c r="F19" s="87"/>
      <c r="G19" s="87"/>
      <c r="H19" s="87"/>
      <c r="I19" s="87">
        <f>SUM(D19:G19)</f>
        <v>26782</v>
      </c>
    </row>
    <row r="20" spans="1:9" ht="12.75">
      <c r="A20" s="36" t="s">
        <v>22</v>
      </c>
      <c r="B20" s="37"/>
      <c r="C20" s="79" t="s">
        <v>329</v>
      </c>
      <c r="D20" s="87"/>
      <c r="E20" s="87"/>
      <c r="F20" s="87">
        <v>11171</v>
      </c>
      <c r="G20" s="87">
        <v>1222</v>
      </c>
      <c r="H20" s="87">
        <v>-146</v>
      </c>
      <c r="I20" s="87">
        <f>SUM(D20:H20)</f>
        <v>12247</v>
      </c>
    </row>
    <row r="21" spans="1:9" ht="12.75">
      <c r="A21" s="36" t="s">
        <v>24</v>
      </c>
      <c r="B21" s="37"/>
      <c r="C21" s="79" t="s">
        <v>330</v>
      </c>
      <c r="D21" s="87"/>
      <c r="E21" s="87"/>
      <c r="F21" s="87">
        <v>11448</v>
      </c>
      <c r="G21" s="87">
        <v>56</v>
      </c>
      <c r="H21" s="87">
        <v>1666</v>
      </c>
      <c r="I21" s="87">
        <f>SUM(D21:H21)</f>
        <v>13170</v>
      </c>
    </row>
    <row r="22" spans="1:9" ht="12.75">
      <c r="A22" s="36" t="s">
        <v>26</v>
      </c>
      <c r="B22" s="37"/>
      <c r="C22" s="79" t="s">
        <v>356</v>
      </c>
      <c r="D22" s="126"/>
      <c r="E22" s="126"/>
      <c r="F22" s="126"/>
      <c r="G22" s="126"/>
      <c r="H22" s="126">
        <v>8161</v>
      </c>
      <c r="I22" s="87">
        <f>SUM(D22:H22)</f>
        <v>8161</v>
      </c>
    </row>
    <row r="23" spans="1:9" ht="12.75">
      <c r="A23" s="36" t="s">
        <v>28</v>
      </c>
      <c r="B23" s="80"/>
      <c r="C23" s="81" t="s">
        <v>17</v>
      </c>
      <c r="D23" s="119">
        <f>SUM(D15:D21)</f>
        <v>4250</v>
      </c>
      <c r="E23" s="119">
        <f>SUM(E15:E21)</f>
        <v>26782</v>
      </c>
      <c r="F23" s="119">
        <f>SUM(F15:F21)</f>
        <v>23562</v>
      </c>
      <c r="G23" s="119">
        <f>SUM(G15:G21)</f>
        <v>1278</v>
      </c>
      <c r="H23" s="119">
        <f>SUM(H15:H22)</f>
        <v>9681</v>
      </c>
      <c r="I23" s="119">
        <f>SUM(I15:I22)</f>
        <v>65553</v>
      </c>
    </row>
    <row r="24" spans="1:9" ht="12.75" customHeight="1">
      <c r="A24" s="36" t="s">
        <v>30</v>
      </c>
      <c r="B24" s="37"/>
      <c r="C24" s="141" t="s">
        <v>333</v>
      </c>
      <c r="D24" s="142">
        <v>58905</v>
      </c>
      <c r="E24" s="121"/>
      <c r="F24" s="121"/>
      <c r="G24" s="121"/>
      <c r="H24" s="121"/>
      <c r="I24" s="121"/>
    </row>
    <row r="25" spans="1:9" ht="12.75">
      <c r="A25" s="36" t="s">
        <v>31</v>
      </c>
      <c r="B25" s="37"/>
      <c r="C25" s="141"/>
      <c r="D25" s="142"/>
      <c r="E25" s="121"/>
      <c r="F25" s="121">
        <v>-23331</v>
      </c>
      <c r="G25" s="121"/>
      <c r="H25" s="121">
        <v>-1518</v>
      </c>
      <c r="I25" s="121">
        <f>SUM(D24:H25)</f>
        <v>34056</v>
      </c>
    </row>
    <row r="26" spans="1:9" ht="12.75">
      <c r="A26" s="36" t="s">
        <v>34</v>
      </c>
      <c r="B26" s="37"/>
      <c r="C26" s="82"/>
      <c r="D26" s="8"/>
      <c r="E26" s="87"/>
      <c r="F26" s="87"/>
      <c r="G26" s="87"/>
      <c r="H26" s="87"/>
      <c r="I26" s="87"/>
    </row>
    <row r="27" spans="1:9" ht="12.75">
      <c r="A27" s="36" t="s">
        <v>37</v>
      </c>
      <c r="B27" s="77" t="s">
        <v>10</v>
      </c>
      <c r="C27" s="78" t="s">
        <v>281</v>
      </c>
      <c r="D27" s="8"/>
      <c r="E27" s="87"/>
      <c r="F27" s="87"/>
      <c r="G27" s="87"/>
      <c r="H27" s="87"/>
      <c r="I27" s="87"/>
    </row>
    <row r="28" spans="1:9" ht="12.75">
      <c r="A28" s="36" t="s">
        <v>40</v>
      </c>
      <c r="B28" s="37"/>
      <c r="C28" s="79" t="s">
        <v>282</v>
      </c>
      <c r="D28" s="8">
        <v>5700</v>
      </c>
      <c r="E28" s="87"/>
      <c r="F28" s="87"/>
      <c r="G28" s="87">
        <v>296</v>
      </c>
      <c r="H28" s="87">
        <v>351</v>
      </c>
      <c r="I28" s="87">
        <f>SUM(D28:H28)</f>
        <v>6347</v>
      </c>
    </row>
    <row r="29" spans="1:9" ht="12.75">
      <c r="A29" s="36" t="s">
        <v>42</v>
      </c>
      <c r="B29" s="37"/>
      <c r="C29" s="79" t="s">
        <v>283</v>
      </c>
      <c r="D29" s="8">
        <v>2300</v>
      </c>
      <c r="E29" s="87"/>
      <c r="F29" s="87"/>
      <c r="G29" s="87"/>
      <c r="H29" s="87"/>
      <c r="I29" s="87">
        <f aca="true" t="shared" si="0" ref="I29:I37">SUM(D29:G29)</f>
        <v>2300</v>
      </c>
    </row>
    <row r="30" spans="1:9" ht="12.75">
      <c r="A30" s="36" t="s">
        <v>44</v>
      </c>
      <c r="B30" s="37"/>
      <c r="C30" s="79" t="s">
        <v>284</v>
      </c>
      <c r="D30" s="8">
        <v>150</v>
      </c>
      <c r="E30" s="87"/>
      <c r="F30" s="87"/>
      <c r="G30" s="87"/>
      <c r="H30" s="87"/>
      <c r="I30" s="87">
        <f t="shared" si="0"/>
        <v>150</v>
      </c>
    </row>
    <row r="31" spans="1:9" ht="12.75">
      <c r="A31" s="36" t="s">
        <v>45</v>
      </c>
      <c r="B31" s="37"/>
      <c r="C31" s="79" t="s">
        <v>290</v>
      </c>
      <c r="D31" s="8">
        <v>500</v>
      </c>
      <c r="E31" s="87"/>
      <c r="F31" s="87"/>
      <c r="G31" s="87"/>
      <c r="H31" s="87"/>
      <c r="I31" s="87">
        <f>SUM(D31:G31)</f>
        <v>500</v>
      </c>
    </row>
    <row r="32" spans="1:9" ht="12.75">
      <c r="A32" s="36" t="s">
        <v>48</v>
      </c>
      <c r="B32" s="37"/>
      <c r="C32" s="79" t="s">
        <v>285</v>
      </c>
      <c r="D32" s="8">
        <v>150</v>
      </c>
      <c r="E32" s="87"/>
      <c r="F32" s="87"/>
      <c r="G32" s="87"/>
      <c r="H32" s="87"/>
      <c r="I32" s="87">
        <f t="shared" si="0"/>
        <v>150</v>
      </c>
    </row>
    <row r="33" spans="1:9" ht="12.75">
      <c r="A33" s="36" t="s">
        <v>50</v>
      </c>
      <c r="B33" s="37"/>
      <c r="C33" s="79" t="s">
        <v>286</v>
      </c>
      <c r="D33" s="8">
        <v>1700</v>
      </c>
      <c r="E33" s="87"/>
      <c r="F33" s="87"/>
      <c r="G33" s="87">
        <v>400</v>
      </c>
      <c r="H33" s="87"/>
      <c r="I33" s="87">
        <f t="shared" si="0"/>
        <v>2100</v>
      </c>
    </row>
    <row r="34" spans="1:9" ht="12.75">
      <c r="A34" s="36" t="s">
        <v>53</v>
      </c>
      <c r="B34" s="37"/>
      <c r="C34" s="79" t="s">
        <v>287</v>
      </c>
      <c r="D34" s="8">
        <v>100</v>
      </c>
      <c r="E34" s="87"/>
      <c r="F34" s="87"/>
      <c r="G34" s="87"/>
      <c r="H34" s="87"/>
      <c r="I34" s="87">
        <f t="shared" si="0"/>
        <v>100</v>
      </c>
    </row>
    <row r="35" spans="1:9" ht="12.75">
      <c r="A35" s="36" t="s">
        <v>56</v>
      </c>
      <c r="B35" s="37"/>
      <c r="C35" s="79" t="s">
        <v>288</v>
      </c>
      <c r="D35" s="8">
        <v>100</v>
      </c>
      <c r="E35" s="87"/>
      <c r="F35" s="87"/>
      <c r="G35" s="87"/>
      <c r="H35" s="87"/>
      <c r="I35" s="87">
        <f t="shared" si="0"/>
        <v>100</v>
      </c>
    </row>
    <row r="36" spans="1:9" ht="12.75">
      <c r="A36" s="36" t="s">
        <v>58</v>
      </c>
      <c r="B36" s="37"/>
      <c r="C36" s="79" t="s">
        <v>289</v>
      </c>
      <c r="D36" s="8">
        <v>100</v>
      </c>
      <c r="E36" s="87"/>
      <c r="F36" s="87"/>
      <c r="G36" s="87"/>
      <c r="H36" s="87"/>
      <c r="I36" s="87">
        <f t="shared" si="0"/>
        <v>100</v>
      </c>
    </row>
    <row r="37" spans="1:9" ht="12.75">
      <c r="A37" s="36" t="s">
        <v>95</v>
      </c>
      <c r="B37" s="37"/>
      <c r="C37" s="79" t="s">
        <v>291</v>
      </c>
      <c r="D37" s="8">
        <v>400</v>
      </c>
      <c r="E37" s="87"/>
      <c r="F37" s="87"/>
      <c r="G37" s="87"/>
      <c r="H37" s="87"/>
      <c r="I37" s="87">
        <f t="shared" si="0"/>
        <v>400</v>
      </c>
    </row>
    <row r="38" spans="1:9" ht="12.75">
      <c r="A38" s="36" t="s">
        <v>97</v>
      </c>
      <c r="B38" s="42"/>
      <c r="C38" s="81" t="s">
        <v>17</v>
      </c>
      <c r="D38" s="22">
        <f aca="true" t="shared" si="1" ref="D38:I38">SUM(D28:D37)</f>
        <v>11200</v>
      </c>
      <c r="E38" s="22">
        <f t="shared" si="1"/>
        <v>0</v>
      </c>
      <c r="F38" s="22">
        <f t="shared" si="1"/>
        <v>0</v>
      </c>
      <c r="G38" s="22">
        <f t="shared" si="1"/>
        <v>696</v>
      </c>
      <c r="H38" s="22">
        <f t="shared" si="1"/>
        <v>351</v>
      </c>
      <c r="I38" s="22">
        <f t="shared" si="1"/>
        <v>12247</v>
      </c>
    </row>
    <row r="39" spans="1:9" ht="12.75">
      <c r="A39" s="36" t="s">
        <v>99</v>
      </c>
      <c r="B39" s="42"/>
      <c r="C39" s="81" t="s">
        <v>292</v>
      </c>
      <c r="D39" s="22">
        <f aca="true" t="shared" si="2" ref="D39:I39">SUM(D38+D23)</f>
        <v>15450</v>
      </c>
      <c r="E39" s="22">
        <f t="shared" si="2"/>
        <v>26782</v>
      </c>
      <c r="F39" s="22">
        <f t="shared" si="2"/>
        <v>23562</v>
      </c>
      <c r="G39" s="22">
        <f t="shared" si="2"/>
        <v>1974</v>
      </c>
      <c r="H39" s="22">
        <f t="shared" si="2"/>
        <v>10032</v>
      </c>
      <c r="I39" s="22">
        <f t="shared" si="2"/>
        <v>77800</v>
      </c>
    </row>
    <row r="40" spans="1:9" ht="12.75">
      <c r="A40" s="36" t="s">
        <v>101</v>
      </c>
      <c r="B40" s="37"/>
      <c r="C40" s="79"/>
      <c r="D40" s="8"/>
      <c r="E40" s="87"/>
      <c r="F40" s="87"/>
      <c r="G40" s="87"/>
      <c r="H40" s="87"/>
      <c r="I40" s="87"/>
    </row>
    <row r="41" spans="1:9" ht="12.75">
      <c r="A41" s="36" t="s">
        <v>103</v>
      </c>
      <c r="B41" s="77" t="s">
        <v>32</v>
      </c>
      <c r="C41" s="78" t="s">
        <v>293</v>
      </c>
      <c r="D41" s="8"/>
      <c r="E41" s="87"/>
      <c r="F41" s="87"/>
      <c r="G41" s="87"/>
      <c r="H41" s="87"/>
      <c r="I41" s="87"/>
    </row>
    <row r="42" spans="1:9" ht="12.75">
      <c r="A42" s="36" t="s">
        <v>105</v>
      </c>
      <c r="B42" s="37"/>
      <c r="C42" s="79" t="s">
        <v>294</v>
      </c>
      <c r="D42" s="8">
        <v>64</v>
      </c>
      <c r="E42" s="87"/>
      <c r="F42" s="87"/>
      <c r="G42" s="87"/>
      <c r="H42" s="87"/>
      <c r="I42" s="87">
        <f>SUM(D42:G42)</f>
        <v>64</v>
      </c>
    </row>
    <row r="43" spans="1:9" ht="12.75">
      <c r="A43" s="36" t="s">
        <v>107</v>
      </c>
      <c r="B43" s="37"/>
      <c r="C43" s="79" t="s">
        <v>295</v>
      </c>
      <c r="D43" s="8">
        <v>2000</v>
      </c>
      <c r="E43" s="87"/>
      <c r="F43" s="87"/>
      <c r="G43" s="87"/>
      <c r="H43" s="87"/>
      <c r="I43" s="87">
        <f aca="true" t="shared" si="3" ref="I43:I48">SUM(D43:G43)</f>
        <v>2000</v>
      </c>
    </row>
    <row r="44" spans="1:9" ht="12.75">
      <c r="A44" s="36" t="s">
        <v>108</v>
      </c>
      <c r="B44" s="37"/>
      <c r="C44" s="79" t="s">
        <v>296</v>
      </c>
      <c r="D44" s="8">
        <v>1090</v>
      </c>
      <c r="E44" s="87"/>
      <c r="F44" s="87"/>
      <c r="G44" s="87"/>
      <c r="H44" s="87"/>
      <c r="I44" s="87">
        <f t="shared" si="3"/>
        <v>1090</v>
      </c>
    </row>
    <row r="45" spans="1:9" ht="12.75">
      <c r="A45" s="36" t="s">
        <v>110</v>
      </c>
      <c r="B45" s="37"/>
      <c r="C45" s="79" t="s">
        <v>297</v>
      </c>
      <c r="D45" s="8">
        <v>0</v>
      </c>
      <c r="E45" s="87">
        <v>18</v>
      </c>
      <c r="F45" s="87"/>
      <c r="G45" s="87"/>
      <c r="H45" s="87"/>
      <c r="I45" s="87">
        <f t="shared" si="3"/>
        <v>18</v>
      </c>
    </row>
    <row r="46" spans="1:9" ht="12.75">
      <c r="A46" s="36" t="s">
        <v>112</v>
      </c>
      <c r="B46" s="37"/>
      <c r="C46" s="79" t="s">
        <v>298</v>
      </c>
      <c r="D46" s="8">
        <v>1200</v>
      </c>
      <c r="E46" s="87"/>
      <c r="F46" s="87"/>
      <c r="G46" s="87"/>
      <c r="H46" s="87"/>
      <c r="I46" s="87">
        <f t="shared" si="3"/>
        <v>1200</v>
      </c>
    </row>
    <row r="47" spans="1:9" ht="12.75">
      <c r="A47" s="36" t="s">
        <v>114</v>
      </c>
      <c r="B47" s="37"/>
      <c r="C47" s="79" t="s">
        <v>299</v>
      </c>
      <c r="D47" s="8">
        <v>648</v>
      </c>
      <c r="E47" s="87"/>
      <c r="F47" s="87"/>
      <c r="G47" s="87"/>
      <c r="H47" s="87"/>
      <c r="I47" s="87">
        <f t="shared" si="3"/>
        <v>648</v>
      </c>
    </row>
    <row r="48" spans="1:9" ht="12.75">
      <c r="A48" s="36" t="s">
        <v>115</v>
      </c>
      <c r="B48" s="37"/>
      <c r="C48" s="79" t="s">
        <v>300</v>
      </c>
      <c r="D48" s="8">
        <v>4248</v>
      </c>
      <c r="E48" s="87"/>
      <c r="F48" s="87"/>
      <c r="G48" s="87"/>
      <c r="H48" s="87"/>
      <c r="I48" s="87">
        <f t="shared" si="3"/>
        <v>4248</v>
      </c>
    </row>
    <row r="49" spans="1:9" ht="12.75">
      <c r="A49" s="36" t="s">
        <v>117</v>
      </c>
      <c r="B49" s="80"/>
      <c r="C49" s="81" t="s">
        <v>17</v>
      </c>
      <c r="D49" s="22">
        <f aca="true" t="shared" si="4" ref="D49:I49">SUM(D42:D48)</f>
        <v>9250</v>
      </c>
      <c r="E49" s="22">
        <f t="shared" si="4"/>
        <v>18</v>
      </c>
      <c r="F49" s="22">
        <f t="shared" si="4"/>
        <v>0</v>
      </c>
      <c r="G49" s="22">
        <f t="shared" si="4"/>
        <v>0</v>
      </c>
      <c r="H49" s="22">
        <f t="shared" si="4"/>
        <v>0</v>
      </c>
      <c r="I49" s="22">
        <f t="shared" si="4"/>
        <v>9268</v>
      </c>
    </row>
  </sheetData>
  <sheetProtection selectLockedCells="1" selectUnlockedCells="1"/>
  <mergeCells count="2">
    <mergeCell ref="A1:I1"/>
    <mergeCell ref="A2:I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judit</cp:lastModifiedBy>
  <cp:lastPrinted>2014-05-12T06:16:43Z</cp:lastPrinted>
  <dcterms:created xsi:type="dcterms:W3CDTF">2013-02-01T06:31:16Z</dcterms:created>
  <dcterms:modified xsi:type="dcterms:W3CDTF">2014-05-13T07:50:14Z</dcterms:modified>
  <cp:category/>
  <cp:version/>
  <cp:contentType/>
  <cp:contentStatus/>
</cp:coreProperties>
</file>