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7" firstSheet="5" activeTab="10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  <sheet name="Kv 6 mell" sheetId="6" r:id="rId6"/>
    <sheet name="KV 7 mell" sheetId="7" r:id="rId7"/>
    <sheet name="Kv 8 mell" sheetId="8" r:id="rId8"/>
    <sheet name="Kv 9 mell" sheetId="9" r:id="rId9"/>
    <sheet name="Kv 10 mell" sheetId="10" r:id="rId10"/>
    <sheet name="Kv 11 mell" sheetId="11" r:id="rId11"/>
  </sheets>
  <definedNames/>
  <calcPr fullCalcOnLoad="1"/>
</workbook>
</file>

<file path=xl/sharedStrings.xml><?xml version="1.0" encoding="utf-8"?>
<sst xmlns="http://schemas.openxmlformats.org/spreadsheetml/2006/main" count="982" uniqueCount="488">
  <si>
    <t>Révfülöp Nagyközség Önkormányzata</t>
  </si>
  <si>
    <t xml:space="preserve"> 2013. évi bevételi és kiadási előirányzatainak főösszesítője</t>
  </si>
  <si>
    <t>Ezer Ft</t>
  </si>
  <si>
    <t>Sor szám</t>
  </si>
  <si>
    <t>Bevételek</t>
  </si>
  <si>
    <t>2013.évi eredeti előirányzat</t>
  </si>
  <si>
    <t>2013.évi módosított előirányzat</t>
  </si>
  <si>
    <t>Teljesítés 2013.12.31.</t>
  </si>
  <si>
    <t>Teljesítés %-a</t>
  </si>
  <si>
    <t>A</t>
  </si>
  <si>
    <t>B</t>
  </si>
  <si>
    <t>C</t>
  </si>
  <si>
    <t>D</t>
  </si>
  <si>
    <t>E</t>
  </si>
  <si>
    <t>1.</t>
  </si>
  <si>
    <t>I.</t>
  </si>
  <si>
    <t>Működési bevételek</t>
  </si>
  <si>
    <t>2.</t>
  </si>
  <si>
    <t>Intézményi működéssel kapcsolatos bevételek</t>
  </si>
  <si>
    <t>3.</t>
  </si>
  <si>
    <t>Egyéb sajátos bevétel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</si>
  <si>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</si>
  <si>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</si>
  <si>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</si>
  <si>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</si>
  <si>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</si>
  <si>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</si>
  <si>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</si>
  <si>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</si>
  <si>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</si>
  <si>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</si>
  <si>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</si>
  <si>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</si>
  <si>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</si>
  <si>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</si>
  <si>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</si>
  <si>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</si>
  <si>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Bírság, pótlék</t>
  </si>
  <si>
    <t>12.</t>
  </si>
  <si>
    <t>13.</t>
  </si>
  <si>
    <t>III.</t>
  </si>
  <si>
    <t>Támogatások</t>
  </si>
  <si>
    <t>14.</t>
  </si>
  <si>
    <t>IV.</t>
  </si>
  <si>
    <t>Felhalmozási és tőke jellegű bevételek</t>
  </si>
  <si>
    <t>15.</t>
  </si>
  <si>
    <t>V.</t>
  </si>
  <si>
    <t>Véglegesen átvett pénzeszközök</t>
  </si>
  <si>
    <t>16.</t>
  </si>
  <si>
    <t>Működési célú pénzeszköz átvétel</t>
  </si>
  <si>
    <t>17.</t>
  </si>
  <si>
    <t>Felhalmozási célú pénzeszköz átvétel</t>
  </si>
  <si>
    <t>18.</t>
  </si>
  <si>
    <t>19.</t>
  </si>
  <si>
    <t>VI.</t>
  </si>
  <si>
    <t>Hitel felvétel fejlesztési célra</t>
  </si>
  <si>
    <t>20.</t>
  </si>
  <si>
    <t>Kölcsön törlesztés</t>
  </si>
  <si>
    <t>21.</t>
  </si>
  <si>
    <t>VII.</t>
  </si>
  <si>
    <t>Pénzmaradvány</t>
  </si>
  <si>
    <t>22.</t>
  </si>
  <si>
    <t>VIII.</t>
  </si>
  <si>
    <t>Előző évi költségvetési elszámolás</t>
  </si>
  <si>
    <t>23.</t>
  </si>
  <si>
    <t>Függő bevétel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</si>
  <si>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</si>
  <si>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</si>
  <si>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</si>
  <si>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</si>
  <si>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</si>
  <si>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</si>
  <si>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</si>
  <si>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</si>
  <si>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</si>
  <si>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</si>
  <si>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Tartalék</t>
  </si>
  <si>
    <t>Tartalék felhalmozási kiadásokra</t>
  </si>
  <si>
    <t>Egyéb értékpapír vásárlás</t>
  </si>
  <si>
    <t>Egyéb értékpapír visszaváltás</t>
  </si>
  <si>
    <t>Függő kiadás</t>
  </si>
  <si>
    <t>Kiadások összesen</t>
  </si>
  <si>
    <t xml:space="preserve">Révfülöp Nagyközség Önkormányzata és költségvetési szervei </t>
  </si>
  <si>
    <t>Bérleti díj</t>
  </si>
  <si>
    <t>Áfa bevétel</t>
  </si>
  <si>
    <t>Kamat bevétel</t>
  </si>
  <si>
    <t>Polgármesteri Hivatal  bevétele összesen</t>
  </si>
  <si>
    <t>Óvodai intézményi ellátási díj bevétel</t>
  </si>
  <si>
    <t>Óvodai alkalmazottak étkezés térítése</t>
  </si>
  <si>
    <t>Óvoda bevétele összesen</t>
  </si>
  <si>
    <t>Szociális étkezés bevétele</t>
  </si>
  <si>
    <t>Szociális étkezés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</si>
  <si>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</si>
  <si>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</si>
  <si>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</si>
  <si>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</si>
  <si>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</si>
  <si>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</si>
  <si>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</si>
  <si>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</si>
  <si>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</si>
  <si>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</si>
  <si>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25.</t>
  </si>
  <si>
    <t>Kilátó bevétele</t>
  </si>
  <si>
    <t>26.</t>
  </si>
  <si>
    <t>Nyilvános Wc bevétele</t>
  </si>
  <si>
    <t>27.</t>
  </si>
  <si>
    <t>Helyiségek,  eszközök bérbeadása</t>
  </si>
  <si>
    <t>28.</t>
  </si>
  <si>
    <t>Továbbszámlázott szolgáltatások</t>
  </si>
  <si>
    <t>29.</t>
  </si>
  <si>
    <t>Egyéb bevétel</t>
  </si>
  <si>
    <t>30.</t>
  </si>
  <si>
    <t>Önkormányzati lakások lakbére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</si>
  <si>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</si>
  <si>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</si>
  <si>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</si>
  <si>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</si>
  <si>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</si>
  <si>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</si>
  <si>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</si>
  <si>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</si>
  <si>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</si>
  <si>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</si>
  <si>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</si>
  <si>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</si>
  <si>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</si>
  <si>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</si>
  <si>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</si>
  <si>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</si>
  <si>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</si>
  <si>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</si>
  <si>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</si>
  <si>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</si>
  <si>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</si>
  <si>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</si>
  <si>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</si>
  <si>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</si>
  <si>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Gépjármű adó</t>
  </si>
  <si>
    <t>46.</t>
  </si>
  <si>
    <t>47.</t>
  </si>
  <si>
    <t xml:space="preserve"> 2  melléklet</t>
  </si>
  <si>
    <t>48.</t>
  </si>
  <si>
    <t>49.</t>
  </si>
  <si>
    <t>Birság, pótlék</t>
  </si>
  <si>
    <t>50.</t>
  </si>
  <si>
    <t>Önk.sajátos műk.bevételei összesen</t>
  </si>
  <si>
    <t>51.</t>
  </si>
  <si>
    <t>52.</t>
  </si>
  <si>
    <t xml:space="preserve">Normatív támogatások </t>
  </si>
  <si>
    <t>53.</t>
  </si>
  <si>
    <t>Központosított támogatások</t>
  </si>
  <si>
    <t>54.</t>
  </si>
  <si>
    <t>Szerkezetátalakítási tartalék</t>
  </si>
  <si>
    <t>55.</t>
  </si>
  <si>
    <t>Egyéb központi támogatás</t>
  </si>
  <si>
    <t>56.</t>
  </si>
  <si>
    <t>57.</t>
  </si>
  <si>
    <t>58.</t>
  </si>
  <si>
    <t>Tárgyi eszközök , immateriális javak értékesítése</t>
  </si>
  <si>
    <t>59.</t>
  </si>
  <si>
    <t>Osztalékok</t>
  </si>
  <si>
    <t>60.</t>
  </si>
  <si>
    <t>Részvény értékesítés</t>
  </si>
  <si>
    <t>61.</t>
  </si>
  <si>
    <t>62.</t>
  </si>
  <si>
    <t>Véglegesen átvett pénzeszköz</t>
  </si>
  <si>
    <t>63.</t>
  </si>
  <si>
    <t>64.</t>
  </si>
  <si>
    <t>OEP támogatás, védőnői szolgálat</t>
  </si>
  <si>
    <t>65.</t>
  </si>
  <si>
    <t>Óvoda működéshez társközségek támogatása</t>
  </si>
  <si>
    <t>66.</t>
  </si>
  <si>
    <t>Szoc.szolg.működéséhez társközségek tám.</t>
  </si>
  <si>
    <t>67.</t>
  </si>
  <si>
    <t>Önkormányzatok előző évi tartozás megfizetése</t>
  </si>
  <si>
    <t>68.</t>
  </si>
  <si>
    <t>Kistérségi támogatás előző évi elsz.</t>
  </si>
  <si>
    <t>69.</t>
  </si>
  <si>
    <t>Munkaügyi központ támogatása</t>
  </si>
  <si>
    <t>70.</t>
  </si>
  <si>
    <t>Prémiumévek program támogatása</t>
  </si>
  <si>
    <t>71.</t>
  </si>
  <si>
    <t>Idegenforgalmi adó kiegészités</t>
  </si>
  <si>
    <t>72.</t>
  </si>
  <si>
    <t>Közművelődésnek adomány</t>
  </si>
  <si>
    <t>73.</t>
  </si>
  <si>
    <t>Fogászat működéséhez önkorm. támogatása</t>
  </si>
  <si>
    <t>74.</t>
  </si>
  <si>
    <t>IKSZT működési kiadások pályázati támogatása</t>
  </si>
  <si>
    <t>75.</t>
  </si>
  <si>
    <t>76.</t>
  </si>
  <si>
    <t xml:space="preserve">Intézmények működési pénzeszköz átvétele </t>
  </si>
  <si>
    <t>77.</t>
  </si>
  <si>
    <t>78.</t>
  </si>
  <si>
    <t>Szennyvízcsatorna érdekeltségi hozzájárulás</t>
  </si>
  <si>
    <t>79.</t>
  </si>
  <si>
    <t>80.</t>
  </si>
  <si>
    <t>Véglegesen átvett pénzeszköz összesen</t>
  </si>
  <si>
    <t>81.</t>
  </si>
  <si>
    <t>Hitel felvétel</t>
  </si>
  <si>
    <t>82.</t>
  </si>
  <si>
    <t>83.</t>
  </si>
  <si>
    <t>Helyi támogatás visszafizetése</t>
  </si>
  <si>
    <t>84.</t>
  </si>
  <si>
    <t>85.</t>
  </si>
  <si>
    <t>86.</t>
  </si>
  <si>
    <t>87.</t>
  </si>
  <si>
    <t>88.</t>
  </si>
  <si>
    <t>89.</t>
  </si>
  <si>
    <t>Bevételek összesen</t>
  </si>
  <si>
    <t>RÉVFÜLÖP NAGYKÖZSÉG ÖNKORMÁNYZATA</t>
  </si>
  <si>
    <t>2014. évi költségvetés bevételei</t>
  </si>
  <si>
    <t>feladatonként</t>
  </si>
  <si>
    <t>adatok ezer Ft-ban</t>
  </si>
  <si>
    <t>Előirányzat</t>
  </si>
  <si>
    <t>Kötelező feladatok</t>
  </si>
  <si>
    <t>Önként vállalt feladatok</t>
  </si>
  <si>
    <t>Állami feladatok</t>
  </si>
  <si>
    <t>Szennyvíz elvezetés és kezelés</t>
  </si>
  <si>
    <t>Iskolai intézményi étkeztetés</t>
  </si>
  <si>
    <t>Munkahelyi étkeztetés</t>
  </si>
  <si>
    <t>Utazásszervezés, idegenvezetés</t>
  </si>
  <si>
    <t>Önkormányzati jogalkotás</t>
  </si>
  <si>
    <t>Önkormányzati igazgatás</t>
  </si>
  <si>
    <t>Adó, illeték beszedése</t>
  </si>
  <si>
    <t>Város és községgazdálkodás</t>
  </si>
  <si>
    <t>Önkormányzatok elszámolásai</t>
  </si>
  <si>
    <t>Óvodai nevelés</t>
  </si>
  <si>
    <t>Fogorvosi alapellátás</t>
  </si>
  <si>
    <t>Szociális étkeztetés</t>
  </si>
  <si>
    <t>Közfoglalkoztatás</t>
  </si>
  <si>
    <t>Könyvtári szolgáltatások</t>
  </si>
  <si>
    <t>Közművelődési tevékenység</t>
  </si>
  <si>
    <t>Fürdő és strandszolgáltatás</t>
  </si>
  <si>
    <t>Köztemető fenntartás</t>
  </si>
  <si>
    <t>Révfülöp Nagyközség Önkormányzata és költségvetési szervei</t>
  </si>
  <si>
    <t>2013. évi működési és fenntartási  kiadásai szakfeladatonként</t>
  </si>
  <si>
    <t>Szakfeladat</t>
  </si>
  <si>
    <t>Lét- szám</t>
  </si>
  <si>
    <t>F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</si>
  <si>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</si>
  <si>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</si>
  <si>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</si>
  <si>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</si>
  <si>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</si>
  <si>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Vízkárelhárítás</t>
  </si>
  <si>
    <t>Város és község gazdálkodás</t>
  </si>
  <si>
    <t>Közvilágítás</t>
  </si>
  <si>
    <t>Háziorvosi alapellátás</t>
  </si>
  <si>
    <t>Család és nővédelmi eü.gondozás</t>
  </si>
  <si>
    <t>4.melléklet</t>
  </si>
  <si>
    <t>Könyvtári szolgáltatás</t>
  </si>
  <si>
    <t>Máshova nem sorolt sporttevékenység</t>
  </si>
  <si>
    <t>Fürdő és strand szolgáltatás</t>
  </si>
  <si>
    <t>Iskolai és egyéb étkeztetés</t>
  </si>
  <si>
    <t xml:space="preserve">Iskola </t>
  </si>
  <si>
    <t>Önkormányzati ig.tev. 8 hó</t>
  </si>
  <si>
    <t>Önkormányzati képviselő választás</t>
  </si>
  <si>
    <t>Önkormányzat összesen</t>
  </si>
  <si>
    <t>Polgármesteri Hivatal</t>
  </si>
  <si>
    <t>Önkormányzati ig tev. 4 hó</t>
  </si>
  <si>
    <t>Óvodai nevelés, iskola előkészítés</t>
  </si>
  <si>
    <t>Óvodai intézményi étkeztetés</t>
  </si>
  <si>
    <t>Munkahelyi vendéglátás</t>
  </si>
  <si>
    <t>Óvodai nevelés összesen</t>
  </si>
  <si>
    <t>90.</t>
  </si>
  <si>
    <t>91.</t>
  </si>
  <si>
    <t>92.</t>
  </si>
  <si>
    <t>93.</t>
  </si>
  <si>
    <t>94.</t>
  </si>
  <si>
    <t xml:space="preserve">Szociális szolgálat  </t>
  </si>
  <si>
    <t>95.</t>
  </si>
  <si>
    <t>Házi segítségnyújtás</t>
  </si>
  <si>
    <t>96.</t>
  </si>
  <si>
    <t>97.</t>
  </si>
  <si>
    <t>98.</t>
  </si>
  <si>
    <t>99.</t>
  </si>
  <si>
    <t>100.</t>
  </si>
  <si>
    <t>101.</t>
  </si>
  <si>
    <r>
      <t>C</t>
    </r>
    <r>
      <rPr>
        <b/>
        <sz val="10"/>
        <rFont val="Arial"/>
        <family val="2"/>
      </rPr>
      <t>saládsegítés</t>
    </r>
  </si>
  <si>
    <t>102.</t>
  </si>
  <si>
    <t>103.</t>
  </si>
  <si>
    <t>104.</t>
  </si>
  <si>
    <t>105.</t>
  </si>
  <si>
    <t>Szociális szolgálat összesen</t>
  </si>
  <si>
    <t>106.</t>
  </si>
  <si>
    <t>107.</t>
  </si>
  <si>
    <t>108.</t>
  </si>
  <si>
    <t>109.</t>
  </si>
  <si>
    <t>110.</t>
  </si>
  <si>
    <t>Önkormányzat és intézményei összesen</t>
  </si>
  <si>
    <t>111.</t>
  </si>
  <si>
    <t>112.</t>
  </si>
  <si>
    <t>113.</t>
  </si>
  <si>
    <t xml:space="preserve">2013. évi pénzeszköz átadásainak és egyéb támogatásainak előirányzata </t>
  </si>
  <si>
    <t>Pénzeszköz átadás</t>
  </si>
  <si>
    <t>Hétvégi orvosi ügylethez hozzájár.</t>
  </si>
  <si>
    <t>Kistérségi feladatok ellátásához hozzájár</t>
  </si>
  <si>
    <t>Háziorvosi szolgálat támogatása</t>
  </si>
  <si>
    <t>Fogászat támogatása</t>
  </si>
  <si>
    <t>Közös Önkományzati Hivatal ámogatása</t>
  </si>
  <si>
    <t>Kaposvár Önk  gyermekétkezés tám.</t>
  </si>
  <si>
    <t>Óvodai Társulás támogatása</t>
  </si>
  <si>
    <t>Szociális Társulás támogatása</t>
  </si>
  <si>
    <t>Lakossági víz és csat tám átadás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</si>
  <si>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</si>
  <si>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</si>
  <si>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</si>
  <si>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</si>
  <si>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</si>
  <si>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Helyi felsőoktatási ösztöndíj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</si>
  <si>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</si>
  <si>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</si>
  <si>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</si>
  <si>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</si>
  <si>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</si>
  <si>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</si>
  <si>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</si>
  <si>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</si>
  <si>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</si>
  <si>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</si>
  <si>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</si>
  <si>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</si>
  <si>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</si>
  <si>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</si>
  <si>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Bahart Zrt tőkeemelés</t>
  </si>
  <si>
    <t>2014. évi költségvetés kiadásai</t>
  </si>
  <si>
    <t>adatok ezer forintban</t>
  </si>
  <si>
    <t>Közutak,hidak,alagutak üzemeltetése</t>
  </si>
  <si>
    <t>Város- és községgazdálkodás</t>
  </si>
  <si>
    <t>Háziorvosi ügyeleti ellátás</t>
  </si>
  <si>
    <t>Család- és nővédelmi egészségügyi szolg.</t>
  </si>
  <si>
    <t>Aktív korúak ellátása</t>
  </si>
  <si>
    <t>Lakásfenntartási támogatás</t>
  </si>
  <si>
    <t>Ápolási díj alanyi jogon</t>
  </si>
  <si>
    <t>Ápolási díj méltányossági alapon</t>
  </si>
  <si>
    <t>Rendszeres gyermekvédelmi pénzbeli ell.</t>
  </si>
  <si>
    <t>Átmeneti segély</t>
  </si>
  <si>
    <t>Rendkívüli gyermekvédelmi támogatás</t>
  </si>
  <si>
    <t>Egyéb önkormányzati pénzbeli ellátás</t>
  </si>
  <si>
    <t>Közgyógyellátás</t>
  </si>
  <si>
    <t>Közfoglakoztatás</t>
  </si>
  <si>
    <t>Szennyvíz elvezetés éskezelés</t>
  </si>
  <si>
    <t>Máshová nem sorolt sporttevékenység</t>
  </si>
  <si>
    <t>Iskolai és egyéb étkezés</t>
  </si>
  <si>
    <t>Iskolai oktatás</t>
  </si>
  <si>
    <t>Családsegítés</t>
  </si>
  <si>
    <t>Egyéb átadott pénzeszköz</t>
  </si>
  <si>
    <t>Beruházás megnevezés</t>
  </si>
  <si>
    <t xml:space="preserve">A </t>
  </si>
  <si>
    <t>IV</t>
  </si>
  <si>
    <t>Közvilágítás fejlesztés,  lámpahely bővítés</t>
  </si>
  <si>
    <t>IKSZT tetőtér tervezés, felújítás</t>
  </si>
  <si>
    <t>Támfalak javítása, felújítása,statikai terv (Petőfi u)</t>
  </si>
  <si>
    <t>Strandfejlesztés  Szigeti,Császtai strand</t>
  </si>
  <si>
    <t>Polgármestri Hivatal akadálymentesítése</t>
  </si>
  <si>
    <t>Halász u -Fülöp kert idegenforg.haszn.tervkoncepció</t>
  </si>
  <si>
    <t>Rendezési terv</t>
  </si>
  <si>
    <t>Hivatalba gázkazán</t>
  </si>
  <si>
    <t>Temető felmérés, kataszter készités</t>
  </si>
  <si>
    <t xml:space="preserve">Konyha leválasztás </t>
  </si>
  <si>
    <t>Hulladék tömöritő gép beszerzés</t>
  </si>
  <si>
    <t>Suzuki Ignis gépkocsi beszerzés</t>
  </si>
  <si>
    <t>Káli úti járdaépités</t>
  </si>
  <si>
    <t xml:space="preserve">Rózsakert II.Kandelláber világitás Császtai strandig </t>
  </si>
  <si>
    <t>Hivatalba telefonközpont</t>
  </si>
  <si>
    <t>Kultúrális Agóra</t>
  </si>
  <si>
    <t>Buszmegálló épités</t>
  </si>
  <si>
    <t>Vitorlás kikötő partfal</t>
  </si>
  <si>
    <t>Játszótér</t>
  </si>
  <si>
    <t>Kikötő terv</t>
  </si>
  <si>
    <t>Média fejlesztés</t>
  </si>
  <si>
    <t>Óvoda nyílászárók 1. ütem</t>
  </si>
  <si>
    <t>Várossá nyilvánítás előkészítő tanulmányterv</t>
  </si>
  <si>
    <t>Kilátóhoz vezető út felújítása</t>
  </si>
  <si>
    <t>Gyalogos híd készítés Szigeti strand mellett</t>
  </si>
  <si>
    <t>Eper pénzügyi nyilvántartó program</t>
  </si>
  <si>
    <t>Szoftver vásárlás polgármesteri hivatalba</t>
  </si>
  <si>
    <t>Suzuki segédmotorkerékpár</t>
  </si>
  <si>
    <t>Káli u. buszmegálló tetőszerkezet csere</t>
  </si>
  <si>
    <t>H-fűnyiró traktor LT 154</t>
  </si>
  <si>
    <t>Temető kerítés</t>
  </si>
  <si>
    <t>Badacsonyi u. gyalogátkelő</t>
  </si>
  <si>
    <t>Óvoda mögötti parkoló felújítása</t>
  </si>
  <si>
    <t>Fűkasza közmunka programhoz</t>
  </si>
  <si>
    <t>Tájékoztató adatok a MŰKÖDÉSI bevételek és kiadások alakulásáról</t>
  </si>
  <si>
    <t>(adatok ezer Ft – ban )</t>
  </si>
  <si>
    <t>Megnevezés</t>
  </si>
  <si>
    <t>2011. teljesítés</t>
  </si>
  <si>
    <t>2012. teljesítés</t>
  </si>
  <si>
    <t>2013. terv</t>
  </si>
  <si>
    <t>Módosított előirányzat</t>
  </si>
  <si>
    <t>Költségvetési támogatása</t>
  </si>
  <si>
    <t>Támogatások, támogatásértékű bevételek, kiegészítések</t>
  </si>
  <si>
    <t>Működési célú kölcsönök visszatérülése, igénybevétele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</si>
  <si>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</si>
  <si>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</si>
  <si>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</si>
  <si>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</si>
  <si>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</si>
  <si>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Rövid lejáratú értékpapírok beváltása, vásárlása</t>
  </si>
  <si>
    <t>Tartalékok</t>
  </si>
  <si>
    <t>Működési célú kiadások összesen</t>
  </si>
  <si>
    <t>Tájékoztató adatok a FELHALMOZÁSI célú bevételek és kiadások alakulásáról</t>
  </si>
  <si>
    <t>Fejlesztési célú támogatások</t>
  </si>
  <si>
    <t>Felhalmozási célú pénzeszközátvétel</t>
  </si>
  <si>
    <t>Felhalmozási áfa visszatérülése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</si>
  <si>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</si>
  <si>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</si>
  <si>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</si>
  <si>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</si>
  <si>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Felhalmozási célú kölcsönök nyújtása és törlesztése</t>
  </si>
  <si>
    <t>Felhalmozási célú kiadások összesen</t>
  </si>
  <si>
    <t>BEVÉTELEK összesen</t>
  </si>
  <si>
    <t>KIADÁSOK összesen</t>
  </si>
  <si>
    <t>Vagyonkimutatás</t>
  </si>
  <si>
    <t>2013.december 31.</t>
  </si>
  <si>
    <t>1. ESZKÖZÖK</t>
  </si>
  <si>
    <t>1.1. Immateriális javak</t>
  </si>
  <si>
    <t>1.2. Ingatlanok</t>
  </si>
  <si>
    <t>1.3. Gépek, berendezések, felszerelések</t>
  </si>
  <si>
    <t>1.4. Járművek</t>
  </si>
  <si>
    <t>1.5. Beruházások, felújítások (folymaban lévő)</t>
  </si>
  <si>
    <t>1.6. Tárgyi eszközök összesen</t>
  </si>
  <si>
    <t>1.7. Tartós részesedések</t>
  </si>
  <si>
    <t>1.8. Tartósan adott kölcsönök</t>
  </si>
  <si>
    <t>1.10. Üzemeltetésre, kezelésre átadott eszközök</t>
  </si>
  <si>
    <t>1.11  Befektetett eszközök összesen</t>
  </si>
  <si>
    <t>1.12. Anyagok</t>
  </si>
  <si>
    <t>1.13. Követelések áruszállításból és szolgáltatásból</t>
  </si>
  <si>
    <t>1.14. Adósok</t>
  </si>
  <si>
    <t>1.15. Követelések összesen</t>
  </si>
  <si>
    <t>1.16. Értékpapírok</t>
  </si>
  <si>
    <t>1.17 Pénztárak, csekkek, betétkönyvek</t>
  </si>
  <si>
    <t>1.18. Költségvetési pénzforgalmi számlák</t>
  </si>
  <si>
    <t>1.19  Pénzeszközök összesen</t>
  </si>
  <si>
    <t>1.20.Egyéb aktív pénzügyi elszámolások</t>
  </si>
  <si>
    <t>1.21. Forgóeszközök összesen</t>
  </si>
  <si>
    <t>1.22. ESZKÖZÖK ÖSSZESEN</t>
  </si>
  <si>
    <t>Pénzmaradvány kimutatás</t>
  </si>
  <si>
    <t xml:space="preserve">Előző </t>
  </si>
  <si>
    <t>év</t>
  </si>
  <si>
    <t>A költségvetési bankszámlák záróegyenlegei</t>
  </si>
  <si>
    <t>Pénztárak és betétkönyvek záróegyenlegei</t>
  </si>
  <si>
    <t>Záró pénzkészlet</t>
  </si>
  <si>
    <t>Forgatási célú finanszírozási műveletek egyenlege</t>
  </si>
  <si>
    <t>Költségvetési aktív átfutó elszámolások záróegyenlege</t>
  </si>
  <si>
    <t>Költségvetési aktív függő elszámolások záróegyenlege</t>
  </si>
  <si>
    <t>Költségvetési passztív függő  elszámolások záróegyenlege</t>
  </si>
  <si>
    <t>Költségvetési passzív átfutó  elszámolások záróegyenlege</t>
  </si>
  <si>
    <t>Egyéb költségvetési aktív és passzív pü-i elszámolások</t>
  </si>
  <si>
    <t>Előző években képzett tartalékok maradványa</t>
  </si>
  <si>
    <t>Tárgyévi helyesbített maradvány</t>
  </si>
  <si>
    <t>Intézményi költségvetési befizetés többlettámogatás miatt</t>
  </si>
  <si>
    <t>Költségvetési befizetés többlettámogatás miatt</t>
  </si>
  <si>
    <t>Költségvetési kiutalás kiutalatlan támogatás miatt</t>
  </si>
  <si>
    <t>Költségvetési pénzmaradvány</t>
  </si>
  <si>
    <t>Módosított pénzmaradvány</t>
  </si>
  <si>
    <t xml:space="preserve">                - Kötelezettséggel terhelt pénzmaradvány</t>
  </si>
  <si>
    <t xml:space="preserve">                 - Szabad pénzmaradvány</t>
  </si>
  <si>
    <t>Értékesített tárgyi eszközök és immat javak áfája</t>
  </si>
  <si>
    <t>Felhalm célú kölcsönök visszatér, igénybevétele</t>
  </si>
  <si>
    <t>Értékesített tárgyi eszk. immat javak út. áfa befiz</t>
  </si>
  <si>
    <t>2013.évi  Teljesítés</t>
  </si>
  <si>
    <t>Önkorm felhalmozási és tőke jellegű bevételei</t>
  </si>
  <si>
    <t>Intézményi működési bevételek (levonva a felhalmozási áfa visszatérülések, értékesített tárgyi eszközök és immat javak áfája)</t>
  </si>
  <si>
    <t>Dologi kiadások és egyéb folyó kiadások (levonva az értékesített tárgyi eszközök, immat javak utáni áfa befiz és kamatkifizetés)</t>
  </si>
  <si>
    <t>2013.évi   Teljesítés</t>
  </si>
  <si>
    <t>Lakóingatlan bérbeadása</t>
  </si>
  <si>
    <t>Nem lakóingatlanbérbeadása</t>
  </si>
  <si>
    <t>Általános iskolai oktatás</t>
  </si>
  <si>
    <t>Család és nővédelmi eü.szolgáltatás</t>
  </si>
  <si>
    <t>Start munkaprogram Téli közfoglalkoztatás</t>
  </si>
  <si>
    <t>2013.évi felhalmozási kiadások  feladatonként</t>
  </si>
  <si>
    <t>Tárgy</t>
  </si>
  <si>
    <t>2013. évi bevételei  forrásonként</t>
  </si>
  <si>
    <t xml:space="preserve">1. melléklet az 5/2014. (V.8.) önkormányzati rendelethez </t>
  </si>
  <si>
    <t>2.számú melléklet az 5 2014.(V.8.)önkormányzati rendelethez</t>
  </si>
  <si>
    <t>3. melléklet az 5/2014.(V.8.) önkormányzati rendelethez</t>
  </si>
  <si>
    <t>4.számú melléklet az 5 2014.(V.8.) önkormányzati rendelethez</t>
  </si>
  <si>
    <t>5.számú melléklet az 5 2014.(V.8.)önkormányzati rendelethez</t>
  </si>
  <si>
    <t>6. melléklet az 5/2014.(V.8.) önkormányzati rendelethez</t>
  </si>
  <si>
    <t>7.számú melléklet az 5 2014.(V.8.)önkormányzati rendelethez</t>
  </si>
  <si>
    <t>8.számú melléklet az 5/ 2014.(V.8.)önkormányzati rendelethez</t>
  </si>
  <si>
    <t>9.számú melléklet az 5/ 2014.(V.8.)önkormányzati rendelethez</t>
  </si>
  <si>
    <t>10.számú melléklet a z 5/2014.(V.8.)önkormányzati rendelethez</t>
  </si>
  <si>
    <t>11.számú melléklet az 5/ 2014.(V.8.)önkormányzati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</si>
</sst>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hh:mm\ AM/PM"/>
    <numFmt numFmtId="166" formatCode="0.0"/>
    <numFmt numFmtId="167" formatCode="0.0%"/>
    <numFmt numFmtId="168" formatCode="mmm\ d/"/>
  </numFmts>
  <fonts count="52"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2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left" vertic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9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0" fillId="0" borderId="10" xfId="57" applyFill="1" applyBorder="1" applyAlignment="1" applyProtection="1">
      <alignment horizontal="center"/>
      <protection/>
    </xf>
    <xf numFmtId="164" fontId="0" fillId="0" borderId="10" xfId="57" applyFill="1" applyBorder="1" applyAlignment="1" applyProtection="1">
      <alignment/>
      <protection/>
    </xf>
    <xf numFmtId="166" fontId="0" fillId="0" borderId="10" xfId="57" applyNumberFormat="1" applyFill="1" applyBorder="1" applyAlignment="1" applyProtection="1">
      <alignment/>
      <protection/>
    </xf>
    <xf numFmtId="3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66" fontId="0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justify"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0" xfId="55" applyFont="1" applyBorder="1" applyAlignment="1">
      <alignment horizontal="center"/>
      <protection/>
    </xf>
    <xf numFmtId="0" fontId="1" fillId="0" borderId="0" xfId="55" applyFont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wrapText="1"/>
      <protection/>
    </xf>
    <xf numFmtId="0" fontId="1" fillId="0" borderId="10" xfId="55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vertical="center"/>
      <protection/>
    </xf>
    <xf numFmtId="3" fontId="1" fillId="0" borderId="10" xfId="55" applyNumberFormat="1" applyFont="1" applyBorder="1" applyAlignment="1">
      <alignment horizontal="right" vertical="center" wrapText="1"/>
      <protection/>
    </xf>
    <xf numFmtId="9" fontId="1" fillId="0" borderId="10" xfId="55" applyNumberFormat="1" applyFont="1" applyBorder="1" applyAlignment="1">
      <alignment vertical="center"/>
      <protection/>
    </xf>
    <xf numFmtId="9" fontId="1" fillId="0" borderId="10" xfId="55" applyNumberFormat="1" applyFont="1" applyBorder="1">
      <alignment/>
      <protection/>
    </xf>
    <xf numFmtId="0" fontId="7" fillId="0" borderId="10" xfId="55" applyFont="1" applyBorder="1" applyAlignment="1">
      <alignment wrapText="1"/>
      <protection/>
    </xf>
    <xf numFmtId="3" fontId="7" fillId="0" borderId="10" xfId="55" applyNumberFormat="1" applyFont="1" applyBorder="1" applyAlignment="1">
      <alignment vertical="center"/>
      <protection/>
    </xf>
    <xf numFmtId="9" fontId="7" fillId="0" borderId="10" xfId="55" applyNumberFormat="1" applyFont="1" applyBorder="1" applyAlignment="1">
      <alignment vertical="center"/>
      <protection/>
    </xf>
    <xf numFmtId="3" fontId="13" fillId="0" borderId="10" xfId="55" applyNumberFormat="1" applyFont="1" applyBorder="1" applyAlignment="1">
      <alignment horizontal="right" wrapText="1"/>
      <protection/>
    </xf>
    <xf numFmtId="0" fontId="1" fillId="0" borderId="10" xfId="55" applyFont="1" applyBorder="1">
      <alignment/>
      <protection/>
    </xf>
    <xf numFmtId="0" fontId="14" fillId="0" borderId="10" xfId="55" applyFont="1" applyBorder="1">
      <alignment/>
      <protection/>
    </xf>
    <xf numFmtId="3" fontId="7" fillId="0" borderId="10" xfId="55" applyNumberFormat="1" applyFont="1" applyBorder="1" applyAlignment="1">
      <alignment horizontal="right" wrapText="1"/>
      <protection/>
    </xf>
    <xf numFmtId="9" fontId="7" fillId="0" borderId="10" xfId="55" applyNumberFormat="1" applyFont="1" applyBorder="1">
      <alignment/>
      <protection/>
    </xf>
    <xf numFmtId="0" fontId="1" fillId="0" borderId="0" xfId="55" applyFont="1" applyAlignment="1">
      <alignment horizontal="center"/>
      <protection/>
    </xf>
    <xf numFmtId="0" fontId="7" fillId="0" borderId="0" xfId="55" applyFont="1" applyBorder="1" applyAlignment="1">
      <alignment wrapText="1"/>
      <protection/>
    </xf>
    <xf numFmtId="3" fontId="7" fillId="0" borderId="0" xfId="55" applyNumberFormat="1" applyFont="1" applyBorder="1" applyAlignment="1">
      <alignment wrapText="1"/>
      <protection/>
    </xf>
    <xf numFmtId="0" fontId="1" fillId="0" borderId="0" xfId="55">
      <alignment/>
      <protection/>
    </xf>
    <xf numFmtId="0" fontId="1" fillId="0" borderId="0" xfId="55" applyFont="1" applyBorder="1">
      <alignment/>
      <protection/>
    </xf>
    <xf numFmtId="0" fontId="1" fillId="0" borderId="0" xfId="55" applyBorder="1">
      <alignment/>
      <protection/>
    </xf>
    <xf numFmtId="0" fontId="3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right" vertical="center" wrapText="1" indent="1"/>
    </xf>
    <xf numFmtId="0" fontId="1" fillId="0" borderId="29" xfId="0" applyFont="1" applyBorder="1" applyAlignment="1">
      <alignment horizontal="righ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right" vertical="center" wrapText="1" indent="1"/>
    </xf>
    <xf numFmtId="0" fontId="1" fillId="0" borderId="31" xfId="0" applyFont="1" applyBorder="1" applyAlignment="1">
      <alignment horizontal="righ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7" fillId="0" borderId="27" xfId="0" applyFont="1" applyBorder="1" applyAlignment="1">
      <alignment horizontal="right" vertical="center" wrapText="1" indent="1"/>
    </xf>
    <xf numFmtId="0" fontId="16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right" vertical="center" wrapText="1" indent="1"/>
    </xf>
    <xf numFmtId="0" fontId="1" fillId="0" borderId="25" xfId="0" applyFont="1" applyBorder="1" applyAlignment="1">
      <alignment horizontal="righ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right" vertical="center" wrapText="1" indent="1"/>
    </xf>
    <xf numFmtId="0" fontId="7" fillId="0" borderId="30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1" fillId="0" borderId="0" xfId="0" applyFont="1" applyAlignment="1">
      <alignment horizontal="justify" vertical="center"/>
    </xf>
    <xf numFmtId="0" fontId="1" fillId="0" borderId="26" xfId="0" applyFont="1" applyFill="1" applyBorder="1" applyAlignment="1">
      <alignment horizontal="right" vertical="center" wrapText="1" indent="1"/>
    </xf>
    <xf numFmtId="9" fontId="1" fillId="0" borderId="0" xfId="55" applyNumberFormat="1" applyFont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wrapText="1"/>
      <protection/>
    </xf>
    <xf numFmtId="0" fontId="1" fillId="0" borderId="34" xfId="55" applyFont="1" applyBorder="1" applyAlignment="1">
      <alignment vertical="center" wrapText="1"/>
      <protection/>
    </xf>
    <xf numFmtId="3" fontId="1" fillId="0" borderId="34" xfId="55" applyNumberFormat="1" applyFont="1" applyBorder="1" applyAlignment="1">
      <alignment horizontal="right" vertical="center" wrapText="1"/>
      <protection/>
    </xf>
    <xf numFmtId="9" fontId="1" fillId="0" borderId="34" xfId="55" applyNumberFormat="1" applyFont="1" applyBorder="1">
      <alignment/>
      <protection/>
    </xf>
    <xf numFmtId="0" fontId="7" fillId="0" borderId="34" xfId="55" applyFont="1" applyBorder="1" applyAlignment="1">
      <alignment wrapText="1"/>
      <protection/>
    </xf>
    <xf numFmtId="3" fontId="7" fillId="0" borderId="34" xfId="55" applyNumberFormat="1" applyFont="1" applyBorder="1" applyAlignment="1">
      <alignment horizontal="right" vertical="center" wrapText="1"/>
      <protection/>
    </xf>
    <xf numFmtId="3" fontId="7" fillId="0" borderId="34" xfId="55" applyNumberFormat="1" applyFont="1" applyBorder="1" applyAlignment="1">
      <alignment horizontal="right" wrapText="1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" fillId="0" borderId="34" xfId="0" applyFont="1" applyBorder="1" applyAlignment="1">
      <alignment/>
    </xf>
    <xf numFmtId="0" fontId="7" fillId="0" borderId="34" xfId="0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 wrapText="1"/>
    </xf>
    <xf numFmtId="164" fontId="0" fillId="0" borderId="0" xfId="57" applyFont="1" applyFill="1" applyBorder="1" applyAlignment="1" applyProtection="1">
      <alignment horizontal="right"/>
      <protection/>
    </xf>
    <xf numFmtId="3" fontId="3" fillId="33" borderId="3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9" fontId="0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64" fontId="0" fillId="0" borderId="0" xfId="57" applyFont="1" applyFill="1" applyBorder="1" applyAlignment="1" applyProtection="1">
      <alignment horizontal="right" vertical="center" wrapText="1"/>
      <protection/>
    </xf>
    <xf numFmtId="3" fontId="0" fillId="33" borderId="21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0" fontId="1" fillId="0" borderId="0" xfId="55" applyFont="1" applyBorder="1" applyAlignment="1">
      <alignment horizontal="center"/>
      <protection/>
    </xf>
    <xf numFmtId="0" fontId="14" fillId="0" borderId="38" xfId="55" applyFont="1" applyBorder="1" applyAlignment="1">
      <alignment horizontal="center"/>
      <protection/>
    </xf>
    <xf numFmtId="0" fontId="14" fillId="0" borderId="39" xfId="55" applyFont="1" applyBorder="1" applyAlignment="1">
      <alignment horizontal="center"/>
      <protection/>
    </xf>
    <xf numFmtId="0" fontId="14" fillId="0" borderId="40" xfId="55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168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I12" sqref="I12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1.00390625" style="1" customWidth="1"/>
    <col min="5" max="5" width="11.7109375" style="1" customWidth="1"/>
    <col min="6" max="6" width="10.8515625" style="1" customWidth="1"/>
    <col min="7" max="7" width="10.28125" style="1" customWidth="1"/>
    <col min="8" max="16384" width="11.7109375" style="1" customWidth="1"/>
  </cols>
  <sheetData>
    <row r="1" spans="1:7" ht="12.75">
      <c r="A1" s="196" t="s">
        <v>477</v>
      </c>
      <c r="B1" s="196"/>
      <c r="C1" s="196"/>
      <c r="D1" s="196"/>
      <c r="E1" s="196"/>
      <c r="F1" s="196"/>
      <c r="G1" s="196"/>
    </row>
    <row r="2" spans="1:7" ht="12.75">
      <c r="A2" s="197"/>
      <c r="B2" s="197"/>
      <c r="C2" s="197"/>
      <c r="D2" s="197"/>
      <c r="E2" s="197"/>
      <c r="F2" s="197"/>
      <c r="G2" s="197"/>
    </row>
    <row r="3" spans="1:7" ht="12.75">
      <c r="A3" s="2"/>
      <c r="B3" s="2"/>
      <c r="C3" s="2"/>
      <c r="D3" s="2"/>
      <c r="E3" s="2"/>
      <c r="F3" s="2"/>
      <c r="G3" s="2"/>
    </row>
    <row r="4" spans="1:7" ht="12.75" customHeight="1">
      <c r="A4" s="198" t="s">
        <v>0</v>
      </c>
      <c r="B4" s="198"/>
      <c r="C4" s="198"/>
      <c r="D4" s="198"/>
      <c r="E4" s="198"/>
      <c r="F4" s="198"/>
      <c r="G4" s="198"/>
    </row>
    <row r="5" spans="1:7" ht="15.75" customHeight="1">
      <c r="A5" s="198" t="s">
        <v>1</v>
      </c>
      <c r="B5" s="198"/>
      <c r="C5" s="198"/>
      <c r="D5" s="198"/>
      <c r="E5" s="198"/>
      <c r="F5" s="198"/>
      <c r="G5" s="198"/>
    </row>
    <row r="6" spans="1:7" ht="12.75">
      <c r="A6" s="199" t="s">
        <v>2</v>
      </c>
      <c r="B6" s="199"/>
      <c r="C6" s="199"/>
      <c r="D6" s="199"/>
      <c r="E6" s="199"/>
      <c r="F6" s="199"/>
      <c r="G6" s="199"/>
    </row>
    <row r="7" spans="1:7" ht="26.25" customHeight="1">
      <c r="A7" s="192" t="s">
        <v>3</v>
      </c>
      <c r="B7" s="192"/>
      <c r="C7" s="200" t="s">
        <v>4</v>
      </c>
      <c r="D7" s="194" t="s">
        <v>5</v>
      </c>
      <c r="E7" s="195" t="s">
        <v>6</v>
      </c>
      <c r="F7" s="192" t="s">
        <v>7</v>
      </c>
      <c r="G7" s="192" t="s">
        <v>8</v>
      </c>
    </row>
    <row r="8" spans="1:7" ht="19.5" customHeight="1">
      <c r="A8" s="192"/>
      <c r="B8" s="192"/>
      <c r="C8" s="200"/>
      <c r="D8" s="194"/>
      <c r="E8" s="195"/>
      <c r="F8" s="192"/>
      <c r="G8" s="192"/>
    </row>
    <row r="9" spans="1:7" ht="12.75">
      <c r="A9" s="192"/>
      <c r="B9" s="192"/>
      <c r="C9" s="4" t="s">
        <v>9</v>
      </c>
      <c r="D9" s="5" t="s">
        <v>10</v>
      </c>
      <c r="E9" s="5" t="s">
        <v>11</v>
      </c>
      <c r="F9" s="6" t="s">
        <v>12</v>
      </c>
      <c r="G9" s="7" t="s">
        <v>13</v>
      </c>
    </row>
    <row r="10" spans="1:7" ht="12.75">
      <c r="A10" s="7" t="s">
        <v>14</v>
      </c>
      <c r="B10" s="8" t="s">
        <v>15</v>
      </c>
      <c r="C10" s="9" t="s">
        <v>16</v>
      </c>
      <c r="D10" s="10"/>
      <c r="E10" s="10"/>
      <c r="F10" s="10"/>
      <c r="G10" s="11"/>
    </row>
    <row r="11" spans="1:7" ht="12.75">
      <c r="A11" s="7" t="s">
        <v>17</v>
      </c>
      <c r="B11" s="7"/>
      <c r="C11" s="12" t="s">
        <v>18</v>
      </c>
      <c r="D11" s="11">
        <v>75806</v>
      </c>
      <c r="E11" s="10">
        <v>72618</v>
      </c>
      <c r="F11" s="10">
        <v>88751</v>
      </c>
      <c r="G11" s="13">
        <f>F11/E11</f>
        <v>1.2221625492302184</v>
      </c>
    </row>
    <row r="12" spans="1:7" ht="12.75">
      <c r="A12" s="7" t="s">
        <v>19</v>
      </c>
      <c r="B12" s="7"/>
      <c r="C12" s="12" t="s">
        <v>20</v>
      </c>
      <c r="D12" s="11">
        <v>620</v>
      </c>
      <c r="E12" s="10">
        <v>0</v>
      </c>
      <c r="F12" s="10">
        <v>0</v>
      </c>
      <c r="G12" s="13"/>
    </row>
    <row r="13" spans="1:7" ht="12.75">
      <c r="A13" s="7" t="s">
        <v>21</v>
      </c>
      <c r="B13" s="7"/>
      <c r="C13" s="12" t="s">
        <v>22</v>
      </c>
      <c r="D13" s="11">
        <v>20407</v>
      </c>
      <c r="E13" s="10">
        <v>19379</v>
      </c>
      <c r="F13" s="10">
        <v>24466</v>
      </c>
      <c r="G13" s="13">
        <f>F13/E13</f>
        <v>1.2625006450281233</v>
      </c>
    </row>
    <row r="14" spans="1:7" ht="12.75">
      <c r="A14" s="7" t="s">
        <v>23</v>
      </c>
      <c r="B14" s="7"/>
      <c r="C14" s="12" t="s">
        <v>24</v>
      </c>
      <c r="D14" s="11">
        <v>1000</v>
      </c>
      <c r="E14" s="10">
        <f>SUM(D14:D14)</f>
        <v>1000</v>
      </c>
      <c r="F14" s="10">
        <v>135</v>
      </c>
      <c r="G14" s="13">
        <f>F14/E14</f>
        <v>0.135</v>
      </c>
    </row>
    <row r="15" spans="1:7" s="18" customFormat="1" ht="12.75">
      <c r="A15" s="7" t="s">
        <v>25</v>
      </c>
      <c r="B15" s="7"/>
      <c r="C15" s="14" t="s">
        <v>26</v>
      </c>
      <c r="D15" s="15">
        <f>SUM(D11:D14)</f>
        <v>97833</v>
      </c>
      <c r="E15" s="16">
        <f>SUM(E11:E14)</f>
        <v>92997</v>
      </c>
      <c r="F15" s="16">
        <f>SUM(F11:F14)</f>
        <v>113352</v>
      </c>
      <c r="G15" s="17">
        <f>F15/E15</f>
        <v>1.2188780283234943</v>
      </c>
    </row>
    <row r="16" spans="1:7" ht="12.75">
      <c r="A16" s="7" t="s">
        <v>27</v>
      </c>
      <c r="B16" s="7" t="s">
        <v>28</v>
      </c>
      <c r="C16" s="14" t="s">
        <v>29</v>
      </c>
      <c r="D16" s="11"/>
      <c r="E16" s="10"/>
      <c r="F16" s="10"/>
      <c r="G16" s="13"/>
    </row>
    <row r="17" spans="1:7" ht="12.75">
      <c r="A17" s="7" t="s">
        <v>30</v>
      </c>
      <c r="B17" s="7"/>
      <c r="C17" s="12" t="s">
        <v>31</v>
      </c>
      <c r="D17" s="11">
        <v>90000</v>
      </c>
      <c r="E17" s="10">
        <f>SUM(D17:D17)</f>
        <v>90000</v>
      </c>
      <c r="F17" s="10">
        <v>102001</v>
      </c>
      <c r="G17" s="13">
        <f aca="true" t="shared" si="0" ref="G17:G23">F17/E17</f>
        <v>1.1333444444444445</v>
      </c>
    </row>
    <row r="18" spans="1:7" ht="12.75">
      <c r="A18" s="7" t="s">
        <v>32</v>
      </c>
      <c r="B18" s="7"/>
      <c r="C18" s="12" t="s">
        <v>33</v>
      </c>
      <c r="D18" s="11">
        <v>3000</v>
      </c>
      <c r="E18" s="10">
        <f>SUM(D18:D18)</f>
        <v>3000</v>
      </c>
      <c r="F18" s="10">
        <v>3228</v>
      </c>
      <c r="G18" s="13">
        <f t="shared" si="0"/>
        <v>1.076</v>
      </c>
    </row>
    <row r="19" spans="1:7" ht="12.75">
      <c r="A19" s="7" t="s">
        <v>34</v>
      </c>
      <c r="B19" s="7"/>
      <c r="C19" s="12" t="s">
        <v>35</v>
      </c>
      <c r="D19" s="11">
        <v>120</v>
      </c>
      <c r="E19" s="10">
        <f>SUM(D19:D19)</f>
        <v>120</v>
      </c>
      <c r="F19" s="10">
        <v>343</v>
      </c>
      <c r="G19" s="13">
        <f t="shared" si="0"/>
        <v>2.8583333333333334</v>
      </c>
    </row>
    <row r="20" spans="1:7" ht="12.75">
      <c r="A20" s="7" t="s">
        <v>36</v>
      </c>
      <c r="B20" s="7"/>
      <c r="C20" s="12" t="s">
        <v>37</v>
      </c>
      <c r="D20" s="11">
        <v>500</v>
      </c>
      <c r="E20" s="10">
        <f>SUM(D20:D20)</f>
        <v>500</v>
      </c>
      <c r="F20" s="10">
        <v>650</v>
      </c>
      <c r="G20" s="13">
        <f t="shared" si="0"/>
        <v>1.3</v>
      </c>
    </row>
    <row r="21" spans="1:7" ht="12.75">
      <c r="A21" s="7" t="s">
        <v>38</v>
      </c>
      <c r="B21" s="7"/>
      <c r="C21" s="14" t="s">
        <v>26</v>
      </c>
      <c r="D21" s="15">
        <f>SUM(D16:D20)</f>
        <v>93620</v>
      </c>
      <c r="E21" s="16">
        <f>SUM(E16:E20)</f>
        <v>93620</v>
      </c>
      <c r="F21" s="16">
        <f>SUM(F16:F20)</f>
        <v>106222</v>
      </c>
      <c r="G21" s="17">
        <f t="shared" si="0"/>
        <v>1.1346079897457808</v>
      </c>
    </row>
    <row r="22" spans="1:7" ht="12.75">
      <c r="A22" s="7" t="s">
        <v>39</v>
      </c>
      <c r="B22" s="7" t="s">
        <v>40</v>
      </c>
      <c r="C22" s="14" t="s">
        <v>41</v>
      </c>
      <c r="D22" s="15">
        <v>104596</v>
      </c>
      <c r="E22" s="16">
        <v>132243</v>
      </c>
      <c r="F22" s="16">
        <v>132243</v>
      </c>
      <c r="G22" s="17">
        <f t="shared" si="0"/>
        <v>1</v>
      </c>
    </row>
    <row r="23" spans="1:7" ht="12.75">
      <c r="A23" s="7" t="s">
        <v>42</v>
      </c>
      <c r="B23" s="7" t="s">
        <v>43</v>
      </c>
      <c r="C23" s="14" t="s">
        <v>44</v>
      </c>
      <c r="D23" s="15">
        <v>650</v>
      </c>
      <c r="E23" s="16">
        <v>54422</v>
      </c>
      <c r="F23" s="16">
        <v>54375</v>
      </c>
      <c r="G23" s="17">
        <f t="shared" si="0"/>
        <v>0.9991363786703906</v>
      </c>
    </row>
    <row r="24" spans="1:7" ht="12.75">
      <c r="A24" s="7" t="s">
        <v>45</v>
      </c>
      <c r="B24" s="7" t="s">
        <v>46</v>
      </c>
      <c r="C24" s="14" t="s">
        <v>47</v>
      </c>
      <c r="D24" s="11"/>
      <c r="E24" s="10"/>
      <c r="F24" s="10"/>
      <c r="G24" s="13"/>
    </row>
    <row r="25" spans="1:7" ht="12.75">
      <c r="A25" s="7" t="s">
        <v>48</v>
      </c>
      <c r="B25" s="19"/>
      <c r="C25" s="12" t="s">
        <v>49</v>
      </c>
      <c r="D25" s="11">
        <v>14460</v>
      </c>
      <c r="E25" s="10">
        <v>18720</v>
      </c>
      <c r="F25" s="10">
        <v>15854</v>
      </c>
      <c r="G25" s="13">
        <f>F25/E25</f>
        <v>0.8469017094017094</v>
      </c>
    </row>
    <row r="26" spans="1:7" ht="12.75">
      <c r="A26" s="7" t="s">
        <v>50</v>
      </c>
      <c r="B26" s="7"/>
      <c r="C26" s="12" t="s">
        <v>51</v>
      </c>
      <c r="D26" s="11">
        <v>100</v>
      </c>
      <c r="E26" s="10">
        <v>100</v>
      </c>
      <c r="F26" s="10">
        <v>40</v>
      </c>
      <c r="G26" s="13">
        <f>F26/E26</f>
        <v>0.4</v>
      </c>
    </row>
    <row r="27" spans="1:7" ht="12.75">
      <c r="A27" s="7" t="s">
        <v>52</v>
      </c>
      <c r="B27" s="7"/>
      <c r="C27" s="14" t="s">
        <v>26</v>
      </c>
      <c r="D27" s="15">
        <f>SUM(D25:D26)</f>
        <v>14560</v>
      </c>
      <c r="E27" s="16">
        <f>SUM(E25:E26)</f>
        <v>18820</v>
      </c>
      <c r="F27" s="16">
        <f>SUM(F25:F26)</f>
        <v>15894</v>
      </c>
      <c r="G27" s="17">
        <f>F27/E27</f>
        <v>0.8445270988310308</v>
      </c>
    </row>
    <row r="28" spans="1:7" ht="12.75">
      <c r="A28" s="7" t="s">
        <v>53</v>
      </c>
      <c r="B28" s="20" t="s">
        <v>54</v>
      </c>
      <c r="C28" s="21" t="s">
        <v>55</v>
      </c>
      <c r="D28" s="15">
        <v>0</v>
      </c>
      <c r="E28" s="16">
        <f>SUM(D28:D28)</f>
        <v>0</v>
      </c>
      <c r="F28" s="16">
        <v>0</v>
      </c>
      <c r="G28" s="13"/>
    </row>
    <row r="29" spans="1:7" ht="12.75">
      <c r="A29" s="7" t="s">
        <v>56</v>
      </c>
      <c r="B29" s="20"/>
      <c r="C29" s="21" t="s">
        <v>57</v>
      </c>
      <c r="D29" s="11">
        <v>350</v>
      </c>
      <c r="E29" s="10">
        <f>SUM(D29:D29)</f>
        <v>350</v>
      </c>
      <c r="F29" s="10">
        <v>293</v>
      </c>
      <c r="G29" s="13">
        <f>F29/E29</f>
        <v>0.8371428571428572</v>
      </c>
    </row>
    <row r="30" spans="1:7" ht="12.75">
      <c r="A30" s="7" t="s">
        <v>58</v>
      </c>
      <c r="B30" s="7" t="s">
        <v>59</v>
      </c>
      <c r="C30" s="22" t="s">
        <v>60</v>
      </c>
      <c r="D30" s="15">
        <v>100000</v>
      </c>
      <c r="E30" s="16">
        <v>106129</v>
      </c>
      <c r="F30" s="10"/>
      <c r="G30" s="13">
        <f>F30/E30</f>
        <v>0</v>
      </c>
    </row>
    <row r="31" spans="1:7" ht="12.75">
      <c r="A31" s="7" t="s">
        <v>61</v>
      </c>
      <c r="B31" s="23" t="s">
        <v>62</v>
      </c>
      <c r="C31" s="15" t="s">
        <v>63</v>
      </c>
      <c r="D31" s="11">
        <v>0</v>
      </c>
      <c r="E31" s="24"/>
      <c r="F31" s="10">
        <v>3525</v>
      </c>
      <c r="G31" s="13"/>
    </row>
    <row r="32" spans="1:7" ht="12.75">
      <c r="A32" s="7" t="s">
        <v>64</v>
      </c>
      <c r="B32" s="23"/>
      <c r="C32" s="15" t="s">
        <v>65</v>
      </c>
      <c r="D32" s="10">
        <v>0</v>
      </c>
      <c r="E32" s="11"/>
      <c r="F32" s="25">
        <v>2127</v>
      </c>
      <c r="G32" s="13"/>
    </row>
    <row r="33" spans="1:7" ht="12.75">
      <c r="A33" s="7" t="s">
        <v>66</v>
      </c>
      <c r="B33" s="26"/>
      <c r="C33" s="27" t="s">
        <v>67</v>
      </c>
      <c r="D33" s="28">
        <f>D15+D21+D22+D23+D27+D28+D30+D31+D29+D32</f>
        <v>411609</v>
      </c>
      <c r="E33" s="29">
        <f>E15+E21+E22+E23+E27+E28+E30+E31+E29</f>
        <v>498581</v>
      </c>
      <c r="F33" s="29">
        <f>F15+F21+F22+F23+F27+F28+F30+F31+F29+F32</f>
        <v>428031</v>
      </c>
      <c r="G33" s="30">
        <f>F33/E33</f>
        <v>0.8584984185117364</v>
      </c>
    </row>
    <row r="34" spans="1:3" ht="12.75">
      <c r="A34" s="31"/>
      <c r="B34" s="32"/>
      <c r="C34" s="33"/>
    </row>
    <row r="35" spans="1:3" ht="27" customHeight="1">
      <c r="A35" s="31"/>
      <c r="B35" s="32"/>
      <c r="C35" s="33"/>
    </row>
    <row r="36" spans="1:7" ht="27" customHeight="1">
      <c r="A36" s="192" t="s">
        <v>3</v>
      </c>
      <c r="B36" s="192"/>
      <c r="C36" s="193" t="s">
        <v>68</v>
      </c>
      <c r="D36" s="194" t="s">
        <v>5</v>
      </c>
      <c r="E36" s="195" t="s">
        <v>6</v>
      </c>
      <c r="F36" s="192" t="s">
        <v>7</v>
      </c>
      <c r="G36" s="192" t="s">
        <v>8</v>
      </c>
    </row>
    <row r="37" spans="1:7" ht="18" customHeight="1">
      <c r="A37" s="192"/>
      <c r="B37" s="192"/>
      <c r="C37" s="193"/>
      <c r="D37" s="194"/>
      <c r="E37" s="195"/>
      <c r="F37" s="192"/>
      <c r="G37" s="192"/>
    </row>
    <row r="38" spans="1:7" ht="12.75" customHeight="1">
      <c r="A38" s="191"/>
      <c r="B38" s="191"/>
      <c r="C38" s="35" t="s">
        <v>9</v>
      </c>
      <c r="D38" s="36" t="s">
        <v>10</v>
      </c>
      <c r="E38" s="5" t="s">
        <v>11</v>
      </c>
      <c r="F38" s="7" t="s">
        <v>12</v>
      </c>
      <c r="G38" s="7" t="s">
        <v>13</v>
      </c>
    </row>
    <row r="39" spans="1:7" ht="12.75">
      <c r="A39" s="37" t="s">
        <v>14</v>
      </c>
      <c r="B39" s="37" t="s">
        <v>15</v>
      </c>
      <c r="C39" s="38" t="s">
        <v>69</v>
      </c>
      <c r="D39" s="15">
        <f>SUM(D40:D42)</f>
        <v>274015</v>
      </c>
      <c r="E39" s="16">
        <f>SUM(E40:E42)</f>
        <v>226541</v>
      </c>
      <c r="F39" s="16">
        <f>SUM(F40:F42)</f>
        <v>234214</v>
      </c>
      <c r="G39" s="17">
        <f aca="true" t="shared" si="1" ref="G39:G45">F39/E39</f>
        <v>1.0338702486525617</v>
      </c>
    </row>
    <row r="40" spans="1:7" ht="12.75">
      <c r="A40" s="7" t="s">
        <v>17</v>
      </c>
      <c r="B40" s="7"/>
      <c r="C40" s="39" t="s">
        <v>70</v>
      </c>
      <c r="D40" s="11">
        <v>113687</v>
      </c>
      <c r="E40" s="10">
        <v>94248</v>
      </c>
      <c r="F40" s="11">
        <v>91864</v>
      </c>
      <c r="G40" s="17">
        <f t="shared" si="1"/>
        <v>0.974705033528563</v>
      </c>
    </row>
    <row r="41" spans="1:7" ht="12.75">
      <c r="A41" s="37" t="s">
        <v>19</v>
      </c>
      <c r="B41" s="7"/>
      <c r="C41" s="12" t="s">
        <v>71</v>
      </c>
      <c r="D41" s="11">
        <v>30647</v>
      </c>
      <c r="E41" s="10">
        <v>24907</v>
      </c>
      <c r="F41" s="11">
        <v>22284</v>
      </c>
      <c r="G41" s="17">
        <f t="shared" si="1"/>
        <v>0.8946882402537439</v>
      </c>
    </row>
    <row r="42" spans="1:7" ht="12.75">
      <c r="A42" s="7" t="s">
        <v>21</v>
      </c>
      <c r="B42" s="7"/>
      <c r="C42" s="12" t="s">
        <v>72</v>
      </c>
      <c r="D42" s="11">
        <v>129681</v>
      </c>
      <c r="E42" s="10">
        <v>107386</v>
      </c>
      <c r="F42" s="11">
        <v>120066</v>
      </c>
      <c r="G42" s="17">
        <f t="shared" si="1"/>
        <v>1.1180787067215465</v>
      </c>
    </row>
    <row r="43" spans="1:7" ht="12.75">
      <c r="A43" s="37" t="s">
        <v>23</v>
      </c>
      <c r="B43" s="7" t="s">
        <v>28</v>
      </c>
      <c r="C43" s="14" t="s">
        <v>73</v>
      </c>
      <c r="D43" s="15">
        <v>15450</v>
      </c>
      <c r="E43" s="16">
        <v>77800</v>
      </c>
      <c r="F43" s="15">
        <v>74153</v>
      </c>
      <c r="G43" s="17">
        <f t="shared" si="1"/>
        <v>0.9531233933161953</v>
      </c>
    </row>
    <row r="44" spans="1:7" ht="12.75">
      <c r="A44" s="7" t="s">
        <v>25</v>
      </c>
      <c r="B44" s="7" t="s">
        <v>40</v>
      </c>
      <c r="C44" s="14" t="s">
        <v>74</v>
      </c>
      <c r="D44" s="15">
        <v>9250</v>
      </c>
      <c r="E44" s="16">
        <v>9268</v>
      </c>
      <c r="F44" s="15">
        <v>1820</v>
      </c>
      <c r="G44" s="17">
        <f t="shared" si="1"/>
        <v>0.19637462235649547</v>
      </c>
    </row>
    <row r="45" spans="1:7" ht="12.75">
      <c r="A45" s="37" t="s">
        <v>27</v>
      </c>
      <c r="B45" s="7" t="s">
        <v>43</v>
      </c>
      <c r="C45" s="40" t="s">
        <v>75</v>
      </c>
      <c r="D45" s="15">
        <v>51983</v>
      </c>
      <c r="E45" s="16">
        <v>43253</v>
      </c>
      <c r="F45" s="15">
        <v>24807</v>
      </c>
      <c r="G45" s="17">
        <f t="shared" si="1"/>
        <v>0.5735324717360646</v>
      </c>
    </row>
    <row r="46" spans="1:7" ht="12.75">
      <c r="A46" s="7" t="s">
        <v>30</v>
      </c>
      <c r="B46" s="7" t="s">
        <v>54</v>
      </c>
      <c r="C46" s="14" t="s">
        <v>76</v>
      </c>
      <c r="D46" s="15">
        <v>21044</v>
      </c>
      <c r="E46" s="16">
        <v>16719</v>
      </c>
      <c r="F46" s="15"/>
      <c r="G46" s="17"/>
    </row>
    <row r="47" spans="1:7" ht="12.75">
      <c r="A47" s="37" t="s">
        <v>32</v>
      </c>
      <c r="B47" s="7"/>
      <c r="C47" s="14" t="s">
        <v>77</v>
      </c>
      <c r="D47" s="15">
        <v>39867</v>
      </c>
      <c r="E47" s="16">
        <v>0</v>
      </c>
      <c r="F47" s="11"/>
      <c r="G47" s="17"/>
    </row>
    <row r="48" spans="1:7" ht="12.75">
      <c r="A48" s="7" t="s">
        <v>34</v>
      </c>
      <c r="B48" s="7"/>
      <c r="C48" s="14" t="s">
        <v>78</v>
      </c>
      <c r="D48" s="11">
        <v>0</v>
      </c>
      <c r="E48" s="10">
        <v>125000</v>
      </c>
      <c r="F48" s="11">
        <v>200000</v>
      </c>
      <c r="G48" s="17"/>
    </row>
    <row r="49" spans="1:7" ht="13.5" customHeight="1">
      <c r="A49" s="37" t="s">
        <v>36</v>
      </c>
      <c r="B49" s="7"/>
      <c r="C49" s="14" t="s">
        <v>79</v>
      </c>
      <c r="D49" s="11">
        <v>0</v>
      </c>
      <c r="E49" s="24">
        <f>SUM(D49:D49)</f>
        <v>0</v>
      </c>
      <c r="F49" s="11">
        <v>-75000</v>
      </c>
      <c r="G49" s="17"/>
    </row>
    <row r="50" spans="1:7" ht="13.5" customHeight="1">
      <c r="A50" s="7" t="s">
        <v>38</v>
      </c>
      <c r="B50" s="7"/>
      <c r="C50" s="14" t="s">
        <v>80</v>
      </c>
      <c r="D50" s="41">
        <v>0</v>
      </c>
      <c r="E50" s="11"/>
      <c r="F50" s="25">
        <v>2193</v>
      </c>
      <c r="G50" s="17"/>
    </row>
    <row r="51" spans="1:7" ht="12.75">
      <c r="A51" s="37" t="s">
        <v>39</v>
      </c>
      <c r="B51" s="42"/>
      <c r="C51" s="43" t="s">
        <v>81</v>
      </c>
      <c r="D51" s="28">
        <f>+D45+D44+D43+D39+D46+D48+D49+D47+D50</f>
        <v>411609</v>
      </c>
      <c r="E51" s="28">
        <f>+E45+E44+E43+E39+E46+E48+E49+E47+E50</f>
        <v>498581</v>
      </c>
      <c r="F51" s="28">
        <f>+F45+F44+F43+F39+F46+F48+F49+F47+F50</f>
        <v>462187</v>
      </c>
      <c r="G51" s="30">
        <f>F51/E51</f>
        <v>0.9270048397351685</v>
      </c>
    </row>
  </sheetData>
  <sheetProtection selectLockedCells="1" selectUnlockedCells="1"/>
  <mergeCells count="18">
    <mergeCell ref="A1:G1"/>
    <mergeCell ref="A2:G2"/>
    <mergeCell ref="A4:G4"/>
    <mergeCell ref="A5:G5"/>
    <mergeCell ref="A6:G6"/>
    <mergeCell ref="A7:B9"/>
    <mergeCell ref="C7:C8"/>
    <mergeCell ref="D7:D8"/>
    <mergeCell ref="E7:E8"/>
    <mergeCell ref="F7:F8"/>
    <mergeCell ref="A38:B38"/>
    <mergeCell ref="G7:G8"/>
    <mergeCell ref="A36:B37"/>
    <mergeCell ref="C36:C37"/>
    <mergeCell ref="D36:D37"/>
    <mergeCell ref="E36:E37"/>
    <mergeCell ref="F36:F37"/>
    <mergeCell ref="G36:G37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57421875" style="0" customWidth="1"/>
    <col min="3" max="3" width="10.28125" style="0" customWidth="1"/>
    <col min="4" max="4" width="12.8515625" style="0" customWidth="1"/>
    <col min="6" max="6" width="18.140625" style="0" customWidth="1"/>
    <col min="7" max="7" width="17.8515625" style="0" customWidth="1"/>
  </cols>
  <sheetData>
    <row r="1" spans="1:7" ht="12.75">
      <c r="A1" s="196" t="s">
        <v>486</v>
      </c>
      <c r="B1" s="196"/>
      <c r="C1" s="196"/>
      <c r="D1" s="196"/>
      <c r="E1" s="196"/>
      <c r="F1" s="196"/>
      <c r="G1" s="196"/>
    </row>
    <row r="3" spans="1:7" ht="12.75">
      <c r="A3" s="226" t="s">
        <v>0</v>
      </c>
      <c r="B3" s="226"/>
      <c r="C3" s="226"/>
      <c r="D3" s="226"/>
      <c r="E3" s="226"/>
      <c r="F3" s="226"/>
      <c r="G3" s="226"/>
    </row>
    <row r="5" spans="2:7" ht="12.75" customHeight="1">
      <c r="B5" s="226" t="s">
        <v>416</v>
      </c>
      <c r="C5" s="226"/>
      <c r="D5" s="226"/>
      <c r="E5" s="226"/>
      <c r="F5" s="226"/>
      <c r="G5" s="226"/>
    </row>
    <row r="6" spans="2:7" ht="12.75">
      <c r="B6" s="248" t="s">
        <v>417</v>
      </c>
      <c r="C6" s="248"/>
      <c r="D6" s="248"/>
      <c r="E6" s="248"/>
      <c r="F6" s="248"/>
      <c r="G6" s="248"/>
    </row>
    <row r="8" spans="1:7" ht="12.75" customHeight="1">
      <c r="A8" s="94"/>
      <c r="B8" s="247" t="s">
        <v>9</v>
      </c>
      <c r="C8" s="247"/>
      <c r="D8" s="247"/>
      <c r="E8" s="247"/>
      <c r="F8" s="247"/>
      <c r="G8" s="91" t="s">
        <v>10</v>
      </c>
    </row>
    <row r="9" spans="1:7" ht="12.75" customHeight="1">
      <c r="A9" s="94"/>
      <c r="B9" s="249" t="s">
        <v>388</v>
      </c>
      <c r="C9" s="249"/>
      <c r="D9" s="249"/>
      <c r="E9" s="249"/>
      <c r="F9" s="249"/>
      <c r="G9" s="147" t="s">
        <v>2</v>
      </c>
    </row>
    <row r="10" spans="1:7" ht="12.75" customHeight="1">
      <c r="A10" s="94" t="s">
        <v>14</v>
      </c>
      <c r="B10" s="245" t="s">
        <v>418</v>
      </c>
      <c r="C10" s="245"/>
      <c r="D10" s="245"/>
      <c r="E10" s="245"/>
      <c r="F10" s="245"/>
      <c r="G10" s="94"/>
    </row>
    <row r="11" spans="1:7" ht="12.75">
      <c r="A11" s="94" t="s">
        <v>17</v>
      </c>
      <c r="B11" s="243" t="s">
        <v>419</v>
      </c>
      <c r="C11" s="243"/>
      <c r="D11" s="243"/>
      <c r="E11" s="243"/>
      <c r="F11" s="243"/>
      <c r="G11" s="11">
        <v>1852</v>
      </c>
    </row>
    <row r="12" spans="1:7" ht="12.75">
      <c r="A12" s="94" t="s">
        <v>19</v>
      </c>
      <c r="B12" s="243" t="s">
        <v>420</v>
      </c>
      <c r="C12" s="243"/>
      <c r="D12" s="243"/>
      <c r="E12" s="243"/>
      <c r="F12" s="243"/>
      <c r="G12" s="11">
        <v>2187921</v>
      </c>
    </row>
    <row r="13" spans="1:7" ht="12.75">
      <c r="A13" s="94" t="s">
        <v>21</v>
      </c>
      <c r="B13" s="243" t="s">
        <v>421</v>
      </c>
      <c r="C13" s="243"/>
      <c r="D13" s="243"/>
      <c r="E13" s="243"/>
      <c r="F13" s="243"/>
      <c r="G13" s="11">
        <v>16670</v>
      </c>
    </row>
    <row r="14" spans="1:7" ht="12.75">
      <c r="A14" s="94" t="s">
        <v>23</v>
      </c>
      <c r="B14" s="246" t="s">
        <v>422</v>
      </c>
      <c r="C14" s="246"/>
      <c r="D14" s="246"/>
      <c r="E14" s="246"/>
      <c r="F14" s="246"/>
      <c r="G14" s="11">
        <v>1969</v>
      </c>
    </row>
    <row r="15" spans="1:7" ht="12.75">
      <c r="A15" s="94" t="s">
        <v>25</v>
      </c>
      <c r="B15" s="243" t="s">
        <v>423</v>
      </c>
      <c r="C15" s="243"/>
      <c r="D15" s="243"/>
      <c r="E15" s="243"/>
      <c r="F15" s="243"/>
      <c r="G15" s="11">
        <v>7804</v>
      </c>
    </row>
    <row r="16" spans="1:7" ht="12.75">
      <c r="A16" s="94" t="s">
        <v>27</v>
      </c>
      <c r="B16" s="243"/>
      <c r="C16" s="243"/>
      <c r="D16" s="243"/>
      <c r="E16" s="243"/>
      <c r="F16" s="243"/>
      <c r="G16" s="11"/>
    </row>
    <row r="17" spans="1:7" ht="12.75">
      <c r="A17" s="94" t="s">
        <v>30</v>
      </c>
      <c r="B17" s="245" t="s">
        <v>424</v>
      </c>
      <c r="C17" s="245"/>
      <c r="D17" s="245"/>
      <c r="E17" s="245"/>
      <c r="F17" s="245"/>
      <c r="G17" s="15">
        <v>2214364</v>
      </c>
    </row>
    <row r="18" spans="1:7" ht="12.75">
      <c r="A18" s="94" t="s">
        <v>32</v>
      </c>
      <c r="B18" s="243"/>
      <c r="C18" s="243"/>
      <c r="D18" s="243"/>
      <c r="E18" s="243"/>
      <c r="F18" s="243"/>
      <c r="G18" s="11"/>
    </row>
    <row r="19" spans="1:7" ht="12.75">
      <c r="A19" s="94" t="s">
        <v>34</v>
      </c>
      <c r="B19" s="243" t="s">
        <v>425</v>
      </c>
      <c r="C19" s="243"/>
      <c r="D19" s="243"/>
      <c r="E19" s="243"/>
      <c r="F19" s="243"/>
      <c r="G19" s="11">
        <v>48689</v>
      </c>
    </row>
    <row r="20" spans="1:7" ht="12.75">
      <c r="A20" s="94" t="s">
        <v>36</v>
      </c>
      <c r="B20" s="243" t="s">
        <v>426</v>
      </c>
      <c r="C20" s="243"/>
      <c r="D20" s="243"/>
      <c r="E20" s="243"/>
      <c r="F20" s="243"/>
      <c r="G20" s="11">
        <v>2687</v>
      </c>
    </row>
    <row r="21" spans="1:7" ht="12.75">
      <c r="A21" s="94" t="s">
        <v>38</v>
      </c>
      <c r="B21" s="243" t="s">
        <v>427</v>
      </c>
      <c r="C21" s="243"/>
      <c r="D21" s="243"/>
      <c r="E21" s="243"/>
      <c r="F21" s="243"/>
      <c r="G21" s="11">
        <v>127222</v>
      </c>
    </row>
    <row r="22" spans="1:7" ht="12.75">
      <c r="A22" s="94" t="s">
        <v>39</v>
      </c>
      <c r="B22" s="247"/>
      <c r="C22" s="247"/>
      <c r="D22" s="247"/>
      <c r="E22" s="247"/>
      <c r="F22" s="247"/>
      <c r="G22" s="11"/>
    </row>
    <row r="23" spans="1:7" ht="12.75">
      <c r="A23" s="94" t="s">
        <v>42</v>
      </c>
      <c r="B23" s="245" t="s">
        <v>428</v>
      </c>
      <c r="C23" s="245"/>
      <c r="D23" s="245"/>
      <c r="E23" s="245"/>
      <c r="F23" s="245"/>
      <c r="G23" s="15">
        <v>2394814</v>
      </c>
    </row>
    <row r="24" spans="1:7" ht="12.75">
      <c r="A24" s="94" t="s">
        <v>45</v>
      </c>
      <c r="B24" s="247"/>
      <c r="C24" s="247"/>
      <c r="D24" s="247"/>
      <c r="E24" s="247"/>
      <c r="F24" s="247"/>
      <c r="G24" s="11"/>
    </row>
    <row r="25" spans="1:7" ht="12.75">
      <c r="A25" s="94" t="s">
        <v>48</v>
      </c>
      <c r="B25" s="243" t="s">
        <v>429</v>
      </c>
      <c r="C25" s="243"/>
      <c r="D25" s="243"/>
      <c r="E25" s="243"/>
      <c r="F25" s="243"/>
      <c r="G25" s="11">
        <v>383</v>
      </c>
    </row>
    <row r="26" spans="1:7" ht="12.75">
      <c r="A26" s="94" t="s">
        <v>50</v>
      </c>
      <c r="B26" s="243"/>
      <c r="C26" s="243"/>
      <c r="D26" s="243"/>
      <c r="E26" s="243"/>
      <c r="F26" s="243"/>
      <c r="G26" s="11"/>
    </row>
    <row r="27" spans="1:7" ht="12.75">
      <c r="A27" s="94" t="s">
        <v>52</v>
      </c>
      <c r="B27" s="243" t="s">
        <v>430</v>
      </c>
      <c r="C27" s="243"/>
      <c r="D27" s="243"/>
      <c r="E27" s="243"/>
      <c r="F27" s="243"/>
      <c r="G27" s="11">
        <v>1737</v>
      </c>
    </row>
    <row r="28" spans="1:7" ht="12.75">
      <c r="A28" s="94" t="s">
        <v>53</v>
      </c>
      <c r="B28" s="243" t="s">
        <v>431</v>
      </c>
      <c r="C28" s="243"/>
      <c r="D28" s="243"/>
      <c r="E28" s="243"/>
      <c r="F28" s="243"/>
      <c r="G28" s="11">
        <v>11974</v>
      </c>
    </row>
    <row r="29" spans="1:7" ht="12.75">
      <c r="A29" s="94" t="s">
        <v>56</v>
      </c>
      <c r="B29" s="246" t="s">
        <v>432</v>
      </c>
      <c r="C29" s="246"/>
      <c r="D29" s="246"/>
      <c r="E29" s="246"/>
      <c r="F29" s="246"/>
      <c r="G29" s="11"/>
    </row>
    <row r="30" spans="1:7" ht="12.75">
      <c r="A30" s="94" t="s">
        <v>58</v>
      </c>
      <c r="B30" s="243"/>
      <c r="C30" s="243"/>
      <c r="D30" s="243"/>
      <c r="E30" s="243"/>
      <c r="F30" s="243"/>
      <c r="G30" s="11"/>
    </row>
    <row r="31" spans="1:7" ht="12.75">
      <c r="A31" s="94" t="s">
        <v>61</v>
      </c>
      <c r="B31" s="243" t="s">
        <v>433</v>
      </c>
      <c r="C31" s="243"/>
      <c r="D31" s="243"/>
      <c r="E31" s="243"/>
      <c r="F31" s="243"/>
      <c r="G31" s="11">
        <v>125000</v>
      </c>
    </row>
    <row r="32" spans="1:7" ht="12.75">
      <c r="A32" s="94" t="s">
        <v>64</v>
      </c>
      <c r="B32" s="243"/>
      <c r="C32" s="243"/>
      <c r="D32" s="243"/>
      <c r="E32" s="243"/>
      <c r="F32" s="243"/>
      <c r="G32" s="11"/>
    </row>
    <row r="33" spans="1:7" ht="12.75">
      <c r="A33" s="94" t="s">
        <v>66</v>
      </c>
      <c r="B33" s="243" t="s">
        <v>434</v>
      </c>
      <c r="C33" s="243"/>
      <c r="D33" s="243"/>
      <c r="E33" s="243"/>
      <c r="F33" s="243"/>
      <c r="G33" s="11">
        <v>65</v>
      </c>
    </row>
    <row r="34" spans="1:7" ht="12.75">
      <c r="A34" s="94" t="s">
        <v>102</v>
      </c>
      <c r="B34" s="243" t="s">
        <v>435</v>
      </c>
      <c r="C34" s="243"/>
      <c r="D34" s="243"/>
      <c r="E34" s="243"/>
      <c r="F34" s="243"/>
      <c r="G34" s="11">
        <v>73669</v>
      </c>
    </row>
    <row r="35" spans="1:7" ht="12.75">
      <c r="A35" s="94" t="s">
        <v>104</v>
      </c>
      <c r="B35" s="245" t="s">
        <v>436</v>
      </c>
      <c r="C35" s="245"/>
      <c r="D35" s="245"/>
      <c r="E35" s="245"/>
      <c r="F35" s="245"/>
      <c r="G35" s="15">
        <v>73734</v>
      </c>
    </row>
    <row r="36" spans="1:7" ht="12.75" customHeight="1">
      <c r="A36" s="94" t="s">
        <v>106</v>
      </c>
      <c r="B36" s="243"/>
      <c r="C36" s="243"/>
      <c r="D36" s="243"/>
      <c r="E36" s="243"/>
      <c r="F36" s="243"/>
      <c r="G36" s="11"/>
    </row>
    <row r="37" spans="1:7" ht="12.75" customHeight="1">
      <c r="A37" s="94" t="s">
        <v>108</v>
      </c>
      <c r="B37" s="243" t="s">
        <v>437</v>
      </c>
      <c r="C37" s="243"/>
      <c r="D37" s="243"/>
      <c r="E37" s="243"/>
      <c r="F37" s="243"/>
      <c r="G37" s="11">
        <v>4912</v>
      </c>
    </row>
    <row r="38" spans="1:7" ht="12.75" customHeight="1">
      <c r="A38" s="94" t="s">
        <v>110</v>
      </c>
      <c r="B38" s="243"/>
      <c r="C38" s="243"/>
      <c r="D38" s="243"/>
      <c r="E38" s="243"/>
      <c r="F38" s="243"/>
      <c r="G38" s="11"/>
    </row>
    <row r="39" spans="1:7" ht="12.75">
      <c r="A39" s="94" t="s">
        <v>112</v>
      </c>
      <c r="B39" s="245" t="s">
        <v>438</v>
      </c>
      <c r="C39" s="245"/>
      <c r="D39" s="245"/>
      <c r="E39" s="245"/>
      <c r="F39" s="245"/>
      <c r="G39" s="15">
        <v>217740</v>
      </c>
    </row>
    <row r="40" spans="1:7" ht="12.75">
      <c r="A40" s="94" t="s">
        <v>114</v>
      </c>
      <c r="B40" s="243"/>
      <c r="C40" s="243"/>
      <c r="D40" s="243"/>
      <c r="E40" s="243"/>
      <c r="F40" s="243"/>
      <c r="G40" s="11"/>
    </row>
    <row r="41" spans="1:7" ht="12.75">
      <c r="A41" s="94" t="s">
        <v>115</v>
      </c>
      <c r="B41" s="244" t="s">
        <v>439</v>
      </c>
      <c r="C41" s="244"/>
      <c r="D41" s="244"/>
      <c r="E41" s="244"/>
      <c r="F41" s="244"/>
      <c r="G41" s="15">
        <v>2612554</v>
      </c>
    </row>
  </sheetData>
  <sheetProtection selectLockedCells="1" selectUnlockedCells="1"/>
  <mergeCells count="38">
    <mergeCell ref="A1:G1"/>
    <mergeCell ref="A3:G3"/>
    <mergeCell ref="B5:G5"/>
    <mergeCell ref="B6:G6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40:F40"/>
    <mergeCell ref="B41:F41"/>
    <mergeCell ref="B34:F34"/>
    <mergeCell ref="B35:F35"/>
    <mergeCell ref="B36:F36"/>
    <mergeCell ref="B37:F37"/>
    <mergeCell ref="B38:F38"/>
    <mergeCell ref="B39:F3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9.140625" style="0" customWidth="1"/>
    <col min="2" max="2" width="19.00390625" style="0" customWidth="1"/>
    <col min="3" max="3" width="18.00390625" style="0" customWidth="1"/>
  </cols>
  <sheetData>
    <row r="1" spans="1:3" ht="12.75">
      <c r="A1" s="196" t="s">
        <v>487</v>
      </c>
      <c r="B1" s="196"/>
      <c r="C1" s="196"/>
    </row>
    <row r="2" spans="1:3" ht="12.75">
      <c r="A2" s="250"/>
      <c r="B2" s="250"/>
      <c r="C2" s="250"/>
    </row>
    <row r="3" spans="1:3" ht="12.75">
      <c r="A3" s="226" t="s">
        <v>0</v>
      </c>
      <c r="B3" s="226"/>
      <c r="C3" s="226"/>
    </row>
    <row r="4" spans="1:3" ht="12.75">
      <c r="A4" s="89"/>
      <c r="B4" s="89"/>
      <c r="C4" s="89"/>
    </row>
    <row r="5" spans="1:3" ht="12.75" customHeight="1">
      <c r="A5" s="226" t="s">
        <v>440</v>
      </c>
      <c r="B5" s="226"/>
      <c r="C5" s="226"/>
    </row>
    <row r="6" spans="1:3" ht="15.75">
      <c r="A6" s="251"/>
      <c r="B6" s="251"/>
      <c r="C6" s="251"/>
    </row>
    <row r="7" spans="1:3" ht="12.75" customHeight="1">
      <c r="A7" s="252" t="s">
        <v>388</v>
      </c>
      <c r="B7" s="148" t="s">
        <v>441</v>
      </c>
      <c r="C7" s="149" t="s">
        <v>475</v>
      </c>
    </row>
    <row r="8" spans="1:3" ht="12.75">
      <c r="A8" s="252"/>
      <c r="B8" s="150" t="s">
        <v>442</v>
      </c>
      <c r="C8" s="151" t="s">
        <v>442</v>
      </c>
    </row>
    <row r="9" spans="1:3" ht="27.75" customHeight="1">
      <c r="A9" s="152" t="s">
        <v>443</v>
      </c>
      <c r="B9" s="153">
        <v>107274</v>
      </c>
      <c r="C9" s="154">
        <v>73669</v>
      </c>
    </row>
    <row r="10" spans="1:3" ht="27.75" customHeight="1">
      <c r="A10" s="155" t="s">
        <v>444</v>
      </c>
      <c r="B10" s="156">
        <v>134</v>
      </c>
      <c r="C10" s="157">
        <v>65</v>
      </c>
    </row>
    <row r="11" spans="1:3" ht="27.75" customHeight="1">
      <c r="A11" s="158" t="s">
        <v>445</v>
      </c>
      <c r="B11" s="159">
        <v>107408</v>
      </c>
      <c r="C11" s="160">
        <v>73734</v>
      </c>
    </row>
    <row r="12" spans="1:3" ht="27.75" customHeight="1">
      <c r="A12" s="161" t="s">
        <v>446</v>
      </c>
      <c r="B12" s="162">
        <v>0</v>
      </c>
      <c r="C12" s="163">
        <v>125000</v>
      </c>
    </row>
    <row r="13" spans="1:3" ht="27.75" customHeight="1">
      <c r="A13" s="161" t="s">
        <v>447</v>
      </c>
      <c r="B13" s="162">
        <v>76</v>
      </c>
      <c r="C13" s="163">
        <v>152</v>
      </c>
    </row>
    <row r="14" spans="1:3" ht="27.75" customHeight="1">
      <c r="A14" s="161" t="s">
        <v>448</v>
      </c>
      <c r="B14" s="162">
        <v>1282</v>
      </c>
      <c r="C14" s="163">
        <v>4760</v>
      </c>
    </row>
    <row r="15" spans="1:3" ht="27.75" customHeight="1">
      <c r="A15" s="161" t="s">
        <v>449</v>
      </c>
      <c r="B15" s="162">
        <v>1027</v>
      </c>
      <c r="C15" s="163">
        <v>3154</v>
      </c>
    </row>
    <row r="16" spans="1:3" ht="27.75" customHeight="1">
      <c r="A16" s="161" t="s">
        <v>450</v>
      </c>
      <c r="B16" s="162">
        <v>4835</v>
      </c>
      <c r="C16" s="163">
        <v>4835</v>
      </c>
    </row>
    <row r="17" spans="1:3" ht="27.75" customHeight="1">
      <c r="A17" s="164" t="s">
        <v>451</v>
      </c>
      <c r="B17" s="165">
        <v>-4504</v>
      </c>
      <c r="C17" s="166">
        <v>-3077</v>
      </c>
    </row>
    <row r="18" spans="1:3" ht="27.75" customHeight="1">
      <c r="A18" s="164" t="s">
        <v>452</v>
      </c>
      <c r="B18" s="162">
        <v>57966</v>
      </c>
      <c r="C18" s="163">
        <v>0</v>
      </c>
    </row>
    <row r="19" spans="1:3" ht="27.75" customHeight="1">
      <c r="A19" s="164" t="s">
        <v>453</v>
      </c>
      <c r="B19" s="165">
        <v>44938</v>
      </c>
      <c r="C19" s="166">
        <v>195657</v>
      </c>
    </row>
    <row r="20" spans="1:3" ht="27.75" customHeight="1">
      <c r="A20" s="161" t="s">
        <v>454</v>
      </c>
      <c r="B20" s="162"/>
      <c r="C20" s="163"/>
    </row>
    <row r="21" spans="1:3" ht="27.75" customHeight="1">
      <c r="A21" s="161" t="s">
        <v>455</v>
      </c>
      <c r="B21" s="162"/>
      <c r="C21" s="163"/>
    </row>
    <row r="22" spans="1:3" ht="27.75" customHeight="1">
      <c r="A22" s="161" t="s">
        <v>456</v>
      </c>
      <c r="B22" s="162">
        <v>3525</v>
      </c>
      <c r="C22" s="163">
        <v>820</v>
      </c>
    </row>
    <row r="23" spans="1:3" ht="27.75" customHeight="1">
      <c r="A23" s="164" t="s">
        <v>457</v>
      </c>
      <c r="B23" s="162">
        <v>48463</v>
      </c>
      <c r="C23" s="163">
        <v>196477</v>
      </c>
    </row>
    <row r="24" spans="1:3" ht="27.75" customHeight="1">
      <c r="A24" s="164" t="s">
        <v>458</v>
      </c>
      <c r="B24" s="165">
        <v>48463</v>
      </c>
      <c r="C24" s="166">
        <v>196477</v>
      </c>
    </row>
    <row r="25" spans="1:3" ht="27.75" customHeight="1">
      <c r="A25" s="152" t="s">
        <v>459</v>
      </c>
      <c r="B25" s="153">
        <v>0</v>
      </c>
      <c r="C25" s="154">
        <v>0</v>
      </c>
    </row>
    <row r="26" spans="1:3" ht="27.75" customHeight="1">
      <c r="A26" s="155" t="s">
        <v>460</v>
      </c>
      <c r="B26" s="167">
        <v>48463</v>
      </c>
      <c r="C26" s="168">
        <v>196477</v>
      </c>
    </row>
    <row r="27" spans="1:2" ht="15.75">
      <c r="A27" s="169"/>
      <c r="B27" s="170"/>
    </row>
  </sheetData>
  <sheetProtection selectLockedCells="1" selectUnlockedCells="1"/>
  <mergeCells count="6">
    <mergeCell ref="A1:C1"/>
    <mergeCell ref="A2:C2"/>
    <mergeCell ref="A3:C3"/>
    <mergeCell ref="A5:C5"/>
    <mergeCell ref="A6:C6"/>
    <mergeCell ref="A7:A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G1"/>
    </sheetView>
  </sheetViews>
  <sheetFormatPr defaultColWidth="11.7109375" defaultRowHeight="12.75"/>
  <cols>
    <col min="1" max="1" width="3.140625" style="1" customWidth="1"/>
    <col min="2" max="2" width="3.7109375" style="44" customWidth="1"/>
    <col min="3" max="3" width="43.7109375" style="1" customWidth="1"/>
    <col min="4" max="5" width="10.8515625" style="1" customWidth="1"/>
    <col min="6" max="6" width="11.00390625" style="1" customWidth="1"/>
    <col min="7" max="7" width="9.57421875" style="1" customWidth="1"/>
    <col min="8" max="16384" width="11.7109375" style="1" customWidth="1"/>
  </cols>
  <sheetData>
    <row r="1" spans="1:7" ht="12.75">
      <c r="A1" s="196" t="s">
        <v>478</v>
      </c>
      <c r="B1" s="196"/>
      <c r="C1" s="196"/>
      <c r="D1" s="196"/>
      <c r="E1" s="196"/>
      <c r="F1" s="196"/>
      <c r="G1" s="196"/>
    </row>
    <row r="2" spans="1:7" ht="12.75">
      <c r="A2" s="197"/>
      <c r="B2" s="197"/>
      <c r="C2" s="197"/>
      <c r="D2" s="197"/>
      <c r="E2" s="197"/>
      <c r="F2" s="197"/>
      <c r="G2" s="197"/>
    </row>
    <row r="3" spans="1:7" ht="12.75" customHeight="1">
      <c r="A3" s="203" t="s">
        <v>82</v>
      </c>
      <c r="B3" s="203"/>
      <c r="C3" s="203"/>
      <c r="D3" s="203"/>
      <c r="E3" s="203"/>
      <c r="F3" s="203"/>
      <c r="G3" s="203"/>
    </row>
    <row r="4" spans="1:7" ht="12.75" customHeight="1">
      <c r="A4" s="203" t="s">
        <v>476</v>
      </c>
      <c r="B4" s="203"/>
      <c r="C4" s="203"/>
      <c r="D4" s="203"/>
      <c r="E4" s="203"/>
      <c r="F4" s="203"/>
      <c r="G4" s="203"/>
    </row>
    <row r="5" spans="1:7" ht="12.75" customHeight="1">
      <c r="A5" s="45"/>
      <c r="B5" s="45"/>
      <c r="C5" s="45"/>
      <c r="D5" s="45"/>
      <c r="E5" s="45"/>
      <c r="F5" s="45"/>
      <c r="G5" s="45"/>
    </row>
    <row r="6" spans="1:7" ht="12.75">
      <c r="A6" s="204" t="s">
        <v>2</v>
      </c>
      <c r="B6" s="204"/>
      <c r="C6" s="204"/>
      <c r="D6" s="204"/>
      <c r="E6" s="204"/>
      <c r="F6" s="204"/>
      <c r="G6" s="204"/>
    </row>
    <row r="7" spans="1:7" ht="26.25" customHeight="1">
      <c r="A7" s="192" t="s">
        <v>3</v>
      </c>
      <c r="B7" s="192"/>
      <c r="C7" s="193" t="s">
        <v>4</v>
      </c>
      <c r="D7" s="194" t="s">
        <v>5</v>
      </c>
      <c r="E7" s="195" t="s">
        <v>6</v>
      </c>
      <c r="F7" s="192" t="s">
        <v>7</v>
      </c>
      <c r="G7" s="192" t="s">
        <v>8</v>
      </c>
    </row>
    <row r="8" spans="1:7" ht="18" customHeight="1">
      <c r="A8" s="192"/>
      <c r="B8" s="192"/>
      <c r="C8" s="193"/>
      <c r="D8" s="194"/>
      <c r="E8" s="195"/>
      <c r="F8" s="192"/>
      <c r="G8" s="192"/>
    </row>
    <row r="9" spans="1:7" ht="12.75">
      <c r="A9" s="3"/>
      <c r="B9" s="3"/>
      <c r="C9" s="46" t="s">
        <v>9</v>
      </c>
      <c r="D9" s="7" t="s">
        <v>10</v>
      </c>
      <c r="E9" s="5" t="s">
        <v>11</v>
      </c>
      <c r="F9" s="7" t="s">
        <v>12</v>
      </c>
      <c r="G9" s="7" t="s">
        <v>13</v>
      </c>
    </row>
    <row r="10" spans="1:7" ht="12.75">
      <c r="A10" s="7" t="s">
        <v>14</v>
      </c>
      <c r="B10" s="47" t="s">
        <v>15</v>
      </c>
      <c r="C10" s="15" t="s">
        <v>16</v>
      </c>
      <c r="D10" s="11"/>
      <c r="E10" s="10"/>
      <c r="F10" s="11"/>
      <c r="G10" s="11"/>
    </row>
    <row r="11" spans="1:7" ht="12.75">
      <c r="A11" s="7" t="s">
        <v>17</v>
      </c>
      <c r="B11" s="48" t="s">
        <v>17</v>
      </c>
      <c r="C11" s="49" t="s">
        <v>18</v>
      </c>
      <c r="D11" s="11"/>
      <c r="E11" s="10"/>
      <c r="F11" s="11"/>
      <c r="G11" s="11"/>
    </row>
    <row r="12" spans="1:7" ht="12.75">
      <c r="A12" s="7" t="s">
        <v>19</v>
      </c>
      <c r="B12" s="20"/>
      <c r="C12" s="50" t="s">
        <v>83</v>
      </c>
      <c r="D12" s="50">
        <v>100</v>
      </c>
      <c r="E12" s="51">
        <v>100</v>
      </c>
      <c r="F12" s="50">
        <v>2</v>
      </c>
      <c r="G12" s="52">
        <f>F12/E12</f>
        <v>0.02</v>
      </c>
    </row>
    <row r="13" spans="1:7" ht="12.75">
      <c r="A13" s="7" t="s">
        <v>21</v>
      </c>
      <c r="B13" s="48"/>
      <c r="C13" s="53" t="s">
        <v>84</v>
      </c>
      <c r="D13" s="11">
        <v>27</v>
      </c>
      <c r="E13" s="10">
        <v>27</v>
      </c>
      <c r="F13" s="11">
        <v>0</v>
      </c>
      <c r="G13" s="52">
        <f>F13/E13</f>
        <v>0</v>
      </c>
    </row>
    <row r="14" spans="1:7" ht="12.75">
      <c r="A14" s="7" t="s">
        <v>23</v>
      </c>
      <c r="B14" s="48"/>
      <c r="C14" s="53" t="s">
        <v>85</v>
      </c>
      <c r="D14" s="11">
        <v>50</v>
      </c>
      <c r="E14" s="10">
        <v>50</v>
      </c>
      <c r="F14" s="11">
        <v>19</v>
      </c>
      <c r="G14" s="52">
        <f>F14/E14</f>
        <v>0.38</v>
      </c>
    </row>
    <row r="15" spans="1:7" ht="12.75">
      <c r="A15" s="7" t="s">
        <v>25</v>
      </c>
      <c r="B15" s="42"/>
      <c r="C15" s="28" t="s">
        <v>86</v>
      </c>
      <c r="D15" s="28">
        <f>SUM(D12:D14)</f>
        <v>177</v>
      </c>
      <c r="E15" s="28">
        <f>SUM(E12:E14)</f>
        <v>177</v>
      </c>
      <c r="F15" s="28">
        <f>SUM(F12:F14)</f>
        <v>21</v>
      </c>
      <c r="G15" s="54">
        <f>F15/E15</f>
        <v>0.11864406779661017</v>
      </c>
    </row>
    <row r="16" spans="1:7" ht="12.75">
      <c r="A16" s="7" t="s">
        <v>27</v>
      </c>
      <c r="B16" s="7"/>
      <c r="C16" s="19" t="s">
        <v>87</v>
      </c>
      <c r="D16" s="11">
        <v>1150</v>
      </c>
      <c r="E16" s="10">
        <v>600</v>
      </c>
      <c r="F16" s="11">
        <v>450</v>
      </c>
      <c r="G16" s="52">
        <f>F16/E16</f>
        <v>0.75</v>
      </c>
    </row>
    <row r="17" spans="1:7" ht="12.75">
      <c r="A17" s="7" t="s">
        <v>30</v>
      </c>
      <c r="B17" s="7"/>
      <c r="C17" s="55" t="s">
        <v>88</v>
      </c>
      <c r="D17" s="11">
        <v>0</v>
      </c>
      <c r="E17" s="10">
        <f>SUM(D17:D17)</f>
        <v>0</v>
      </c>
      <c r="F17" s="11">
        <v>0</v>
      </c>
      <c r="G17" s="52"/>
    </row>
    <row r="18" spans="1:7" ht="12.75">
      <c r="A18" s="7" t="s">
        <v>32</v>
      </c>
      <c r="B18" s="7"/>
      <c r="C18" s="55" t="s">
        <v>84</v>
      </c>
      <c r="D18" s="11">
        <v>310</v>
      </c>
      <c r="E18" s="10">
        <v>162</v>
      </c>
      <c r="F18" s="11">
        <v>379</v>
      </c>
      <c r="G18" s="52">
        <f aca="true" t="shared" si="0" ref="G18:G37">F18/E18</f>
        <v>2.3395061728395063</v>
      </c>
    </row>
    <row r="19" spans="1:7" ht="12.75">
      <c r="A19" s="7" t="s">
        <v>34</v>
      </c>
      <c r="B19" s="42"/>
      <c r="C19" s="28" t="s">
        <v>89</v>
      </c>
      <c r="D19" s="28">
        <f>SUM(D16:D18)</f>
        <v>1460</v>
      </c>
      <c r="E19" s="56">
        <f>SUM(E16:E18)</f>
        <v>762</v>
      </c>
      <c r="F19" s="28">
        <f>SUM(F16:F18)</f>
        <v>829</v>
      </c>
      <c r="G19" s="54">
        <f t="shared" si="0"/>
        <v>1.0879265091863517</v>
      </c>
    </row>
    <row r="20" spans="1:7" ht="12.75">
      <c r="A20" s="7" t="s">
        <v>36</v>
      </c>
      <c r="B20" s="7"/>
      <c r="C20" s="19" t="s">
        <v>90</v>
      </c>
      <c r="D20" s="11">
        <v>6516</v>
      </c>
      <c r="E20" s="10">
        <v>3258</v>
      </c>
      <c r="F20" s="11">
        <v>2672</v>
      </c>
      <c r="G20" s="52">
        <f t="shared" si="0"/>
        <v>0.8201350521792511</v>
      </c>
    </row>
    <row r="21" spans="1:7" ht="12.75">
      <c r="A21" s="7" t="s">
        <v>38</v>
      </c>
      <c r="B21" s="7"/>
      <c r="C21" s="19" t="s">
        <v>84</v>
      </c>
      <c r="D21" s="11">
        <v>1760</v>
      </c>
      <c r="E21" s="10">
        <v>880</v>
      </c>
      <c r="F21" s="11">
        <v>1350</v>
      </c>
      <c r="G21" s="52">
        <f t="shared" si="0"/>
        <v>1.5340909090909092</v>
      </c>
    </row>
    <row r="22" spans="1:7" ht="12.75">
      <c r="A22" s="7" t="s">
        <v>39</v>
      </c>
      <c r="B22" s="42"/>
      <c r="C22" s="28" t="s">
        <v>91</v>
      </c>
      <c r="D22" s="28">
        <f>SUM(D20:D21)</f>
        <v>8276</v>
      </c>
      <c r="E22" s="56">
        <f>SUM(E20:E21)</f>
        <v>4138</v>
      </c>
      <c r="F22" s="56">
        <f>SUM(F20:F21)</f>
        <v>4022</v>
      </c>
      <c r="G22" s="54">
        <f t="shared" si="0"/>
        <v>0.971967133881102</v>
      </c>
    </row>
    <row r="23" spans="1:7" ht="12.75">
      <c r="A23" s="7" t="s">
        <v>42</v>
      </c>
      <c r="B23" s="7"/>
      <c r="C23" s="55" t="s">
        <v>92</v>
      </c>
      <c r="D23" s="11">
        <v>2980</v>
      </c>
      <c r="E23" s="10">
        <f aca="true" t="shared" si="1" ref="E23:E40">SUM(D23:D23)</f>
        <v>2980</v>
      </c>
      <c r="F23" s="11">
        <v>3285</v>
      </c>
      <c r="G23" s="52">
        <f t="shared" si="0"/>
        <v>1.1023489932885906</v>
      </c>
    </row>
    <row r="24" spans="1:7" ht="12.75">
      <c r="A24" s="7" t="s">
        <v>45</v>
      </c>
      <c r="B24" s="7"/>
      <c r="C24" s="19" t="s">
        <v>93</v>
      </c>
      <c r="D24" s="11">
        <v>2300</v>
      </c>
      <c r="E24" s="10">
        <f t="shared" si="1"/>
        <v>2300</v>
      </c>
      <c r="F24" s="11">
        <v>1798</v>
      </c>
      <c r="G24" s="52">
        <f t="shared" si="0"/>
        <v>0.7817391304347826</v>
      </c>
    </row>
    <row r="25" spans="1:7" ht="12.75">
      <c r="A25" s="7" t="s">
        <v>48</v>
      </c>
      <c r="B25" s="7"/>
      <c r="C25" s="19" t="s">
        <v>94</v>
      </c>
      <c r="D25" s="11">
        <v>9910</v>
      </c>
      <c r="E25" s="10">
        <f t="shared" si="1"/>
        <v>9910</v>
      </c>
      <c r="F25" s="11">
        <v>9508</v>
      </c>
      <c r="G25" s="52">
        <f t="shared" si="0"/>
        <v>0.9594349142280525</v>
      </c>
    </row>
    <row r="26" spans="1:7" ht="12.75">
      <c r="A26" s="7" t="s">
        <v>50</v>
      </c>
      <c r="B26" s="7"/>
      <c r="C26" s="19" t="s">
        <v>95</v>
      </c>
      <c r="D26" s="11">
        <v>400</v>
      </c>
      <c r="E26" s="10">
        <f t="shared" si="1"/>
        <v>400</v>
      </c>
      <c r="F26" s="11">
        <v>258</v>
      </c>
      <c r="G26" s="52">
        <f t="shared" si="0"/>
        <v>0.645</v>
      </c>
    </row>
    <row r="27" spans="1:7" ht="12.75">
      <c r="A27" s="7" t="s">
        <v>52</v>
      </c>
      <c r="B27" s="7"/>
      <c r="C27" s="19" t="s">
        <v>84</v>
      </c>
      <c r="D27" s="11">
        <v>4210</v>
      </c>
      <c r="E27" s="10">
        <f t="shared" si="1"/>
        <v>4210</v>
      </c>
      <c r="F27" s="11">
        <v>3992</v>
      </c>
      <c r="G27" s="52">
        <f t="shared" si="0"/>
        <v>0.9482185273159145</v>
      </c>
    </row>
    <row r="28" spans="1:7" ht="12.75">
      <c r="A28" s="7" t="s">
        <v>53</v>
      </c>
      <c r="B28" s="7"/>
      <c r="C28" s="19" t="s">
        <v>96</v>
      </c>
      <c r="D28" s="11">
        <v>400</v>
      </c>
      <c r="E28" s="10">
        <f t="shared" si="1"/>
        <v>400</v>
      </c>
      <c r="F28" s="11">
        <v>308</v>
      </c>
      <c r="G28" s="52">
        <f t="shared" si="0"/>
        <v>0.77</v>
      </c>
    </row>
    <row r="29" spans="1:7" ht="12.75">
      <c r="A29" s="7" t="s">
        <v>56</v>
      </c>
      <c r="B29" s="7"/>
      <c r="C29" s="19" t="s">
        <v>97</v>
      </c>
      <c r="D29" s="11">
        <v>150</v>
      </c>
      <c r="E29" s="10">
        <f t="shared" si="1"/>
        <v>150</v>
      </c>
      <c r="F29" s="11">
        <v>93</v>
      </c>
      <c r="G29" s="52">
        <f t="shared" si="0"/>
        <v>0.62</v>
      </c>
    </row>
    <row r="30" spans="1:7" ht="12.75">
      <c r="A30" s="7" t="s">
        <v>58</v>
      </c>
      <c r="B30" s="7"/>
      <c r="C30" s="19" t="s">
        <v>98</v>
      </c>
      <c r="D30" s="11">
        <v>150</v>
      </c>
      <c r="E30" s="10">
        <f t="shared" si="1"/>
        <v>150</v>
      </c>
      <c r="F30" s="11">
        <v>0</v>
      </c>
      <c r="G30" s="52">
        <f t="shared" si="0"/>
        <v>0</v>
      </c>
    </row>
    <row r="31" spans="1:7" ht="12.75">
      <c r="A31" s="7" t="s">
        <v>61</v>
      </c>
      <c r="B31" s="7"/>
      <c r="C31" s="19" t="s">
        <v>99</v>
      </c>
      <c r="D31" s="11">
        <v>100</v>
      </c>
      <c r="E31" s="10">
        <f t="shared" si="1"/>
        <v>100</v>
      </c>
      <c r="F31" s="11">
        <v>49</v>
      </c>
      <c r="G31" s="52">
        <f t="shared" si="0"/>
        <v>0.49</v>
      </c>
    </row>
    <row r="32" spans="1:7" ht="12.75">
      <c r="A32" s="7" t="s">
        <v>64</v>
      </c>
      <c r="B32" s="7"/>
      <c r="C32" s="19" t="s">
        <v>100</v>
      </c>
      <c r="D32" s="11">
        <v>100</v>
      </c>
      <c r="E32" s="10">
        <f t="shared" si="1"/>
        <v>100</v>
      </c>
      <c r="F32" s="11">
        <v>109</v>
      </c>
      <c r="G32" s="52">
        <f t="shared" si="0"/>
        <v>1.09</v>
      </c>
    </row>
    <row r="33" spans="1:7" ht="12.75">
      <c r="A33" s="7" t="s">
        <v>66</v>
      </c>
      <c r="B33" s="7"/>
      <c r="C33" s="19" t="s">
        <v>101</v>
      </c>
      <c r="D33" s="11">
        <v>18000</v>
      </c>
      <c r="E33" s="10">
        <f t="shared" si="1"/>
        <v>18000</v>
      </c>
      <c r="F33" s="11">
        <v>25752</v>
      </c>
      <c r="G33" s="52">
        <f t="shared" si="0"/>
        <v>1.4306666666666668</v>
      </c>
    </row>
    <row r="34" spans="1:7" ht="12.75">
      <c r="A34" s="7" t="s">
        <v>102</v>
      </c>
      <c r="B34" s="7"/>
      <c r="C34" s="19" t="s">
        <v>103</v>
      </c>
      <c r="D34" s="11">
        <v>800</v>
      </c>
      <c r="E34" s="10">
        <f t="shared" si="1"/>
        <v>800</v>
      </c>
      <c r="F34" s="11">
        <v>579</v>
      </c>
      <c r="G34" s="52">
        <f t="shared" si="0"/>
        <v>0.72375</v>
      </c>
    </row>
    <row r="35" spans="1:7" ht="12.75">
      <c r="A35" s="7" t="s">
        <v>104</v>
      </c>
      <c r="B35" s="7"/>
      <c r="C35" s="19" t="s">
        <v>105</v>
      </c>
      <c r="D35" s="11">
        <v>200</v>
      </c>
      <c r="E35" s="10">
        <f t="shared" si="1"/>
        <v>200</v>
      </c>
      <c r="F35" s="11">
        <v>0</v>
      </c>
      <c r="G35" s="52">
        <f t="shared" si="0"/>
        <v>0</v>
      </c>
    </row>
    <row r="36" spans="1:7" ht="12.75">
      <c r="A36" s="7" t="s">
        <v>106</v>
      </c>
      <c r="B36" s="7"/>
      <c r="C36" s="19" t="s">
        <v>107</v>
      </c>
      <c r="D36" s="11">
        <v>32000</v>
      </c>
      <c r="E36" s="10">
        <f t="shared" si="1"/>
        <v>32000</v>
      </c>
      <c r="F36" s="11">
        <v>40700</v>
      </c>
      <c r="G36" s="52">
        <f t="shared" si="0"/>
        <v>1.271875</v>
      </c>
    </row>
    <row r="37" spans="1:7" ht="12.75">
      <c r="A37" s="7" t="s">
        <v>108</v>
      </c>
      <c r="B37" s="7"/>
      <c r="C37" s="19" t="s">
        <v>109</v>
      </c>
      <c r="D37" s="11">
        <v>500</v>
      </c>
      <c r="E37" s="10">
        <f t="shared" si="1"/>
        <v>500</v>
      </c>
      <c r="F37" s="11">
        <v>1151</v>
      </c>
      <c r="G37" s="52">
        <f t="shared" si="0"/>
        <v>2.302</v>
      </c>
    </row>
    <row r="38" spans="1:7" ht="12.75">
      <c r="A38" s="7" t="s">
        <v>110</v>
      </c>
      <c r="B38" s="7"/>
      <c r="C38" s="19" t="s">
        <v>111</v>
      </c>
      <c r="D38" s="11">
        <v>0</v>
      </c>
      <c r="E38" s="10">
        <f t="shared" si="1"/>
        <v>0</v>
      </c>
      <c r="F38" s="11">
        <v>1402</v>
      </c>
      <c r="G38" s="52"/>
    </row>
    <row r="39" spans="1:7" ht="12.75">
      <c r="A39" s="7" t="s">
        <v>112</v>
      </c>
      <c r="B39" s="7"/>
      <c r="C39" s="19" t="s">
        <v>113</v>
      </c>
      <c r="D39" s="11">
        <v>620</v>
      </c>
      <c r="E39" s="10">
        <f t="shared" si="1"/>
        <v>620</v>
      </c>
      <c r="F39" s="11">
        <v>616</v>
      </c>
      <c r="G39" s="52">
        <f aca="true" t="shared" si="2" ref="G39:G45">F39/E39</f>
        <v>0.9935483870967742</v>
      </c>
    </row>
    <row r="40" spans="1:7" ht="12.75">
      <c r="A40" s="7" t="s">
        <v>114</v>
      </c>
      <c r="B40" s="7"/>
      <c r="C40" s="19" t="s">
        <v>84</v>
      </c>
      <c r="D40" s="11">
        <v>14100</v>
      </c>
      <c r="E40" s="10">
        <f t="shared" si="1"/>
        <v>14100</v>
      </c>
      <c r="F40" s="11">
        <v>18745</v>
      </c>
      <c r="G40" s="52">
        <f t="shared" si="2"/>
        <v>1.329432624113475</v>
      </c>
    </row>
    <row r="41" spans="1:7" ht="12.75">
      <c r="A41" s="7" t="s">
        <v>115</v>
      </c>
      <c r="B41" s="42"/>
      <c r="C41" s="28" t="s">
        <v>116</v>
      </c>
      <c r="D41" s="57">
        <f>SUM(D28:D39)</f>
        <v>53020</v>
      </c>
      <c r="E41" s="57">
        <f>SUM(E28:E39)</f>
        <v>53020</v>
      </c>
      <c r="F41" s="57">
        <f>SUM(F28:F39)</f>
        <v>70759</v>
      </c>
      <c r="G41" s="54">
        <f t="shared" si="2"/>
        <v>1.3345718596755942</v>
      </c>
    </row>
    <row r="42" spans="1:7" ht="12.75">
      <c r="A42" s="7" t="s">
        <v>117</v>
      </c>
      <c r="B42" s="7"/>
      <c r="C42" s="15" t="s">
        <v>118</v>
      </c>
      <c r="D42" s="16">
        <f>D16+D17+D23+D24+D25+D26+D20+D41+D12+D14</f>
        <v>76426</v>
      </c>
      <c r="E42" s="16">
        <f>E16+E17+E23+E24+E25+E26+E20+E41+E12+E14</f>
        <v>72618</v>
      </c>
      <c r="F42" s="16">
        <f>F16+F17+F23+F24+F25+F26+F20+F41+F12+F14</f>
        <v>88751</v>
      </c>
      <c r="G42" s="52">
        <f t="shared" si="2"/>
        <v>1.2221625492302184</v>
      </c>
    </row>
    <row r="43" spans="1:7" ht="12.75">
      <c r="A43" s="7" t="s">
        <v>119</v>
      </c>
      <c r="B43" s="7" t="s">
        <v>19</v>
      </c>
      <c r="C43" s="15" t="s">
        <v>120</v>
      </c>
      <c r="D43" s="16">
        <f>D18+D27+D21+D40+D13</f>
        <v>20407</v>
      </c>
      <c r="E43" s="16">
        <f>E18+E27+E21+E40+E13</f>
        <v>19379</v>
      </c>
      <c r="F43" s="16">
        <f>F18+F27+F21+F40+F13</f>
        <v>24466</v>
      </c>
      <c r="G43" s="52">
        <f t="shared" si="2"/>
        <v>1.2625006450281233</v>
      </c>
    </row>
    <row r="44" spans="1:7" ht="12.75">
      <c r="A44" s="7" t="s">
        <v>121</v>
      </c>
      <c r="B44" s="7" t="s">
        <v>21</v>
      </c>
      <c r="C44" s="15" t="s">
        <v>85</v>
      </c>
      <c r="D44" s="11">
        <v>1000</v>
      </c>
      <c r="E44" s="10">
        <f>SUM(D44:D44)</f>
        <v>1000</v>
      </c>
      <c r="F44" s="11">
        <v>135</v>
      </c>
      <c r="G44" s="52">
        <f t="shared" si="2"/>
        <v>0.135</v>
      </c>
    </row>
    <row r="45" spans="1:7" ht="12.75">
      <c r="A45" s="7" t="s">
        <v>122</v>
      </c>
      <c r="B45" s="42"/>
      <c r="C45" s="28" t="s">
        <v>123</v>
      </c>
      <c r="D45" s="28">
        <f>D44+D43+D42</f>
        <v>97833</v>
      </c>
      <c r="E45" s="28">
        <f>E44+E43+E42</f>
        <v>92997</v>
      </c>
      <c r="F45" s="28">
        <f>F44+F43+F42</f>
        <v>113352</v>
      </c>
      <c r="G45" s="54">
        <f t="shared" si="2"/>
        <v>1.2188780283234943</v>
      </c>
    </row>
    <row r="46" spans="1:7" ht="12.75">
      <c r="A46" s="7" t="s">
        <v>124</v>
      </c>
      <c r="B46" s="7" t="s">
        <v>28</v>
      </c>
      <c r="C46" s="15" t="s">
        <v>125</v>
      </c>
      <c r="D46" s="11"/>
      <c r="E46" s="10"/>
      <c r="F46" s="11"/>
      <c r="G46" s="52"/>
    </row>
    <row r="47" spans="1:7" ht="12.75">
      <c r="A47" s="7" t="s">
        <v>126</v>
      </c>
      <c r="B47" s="7" t="s">
        <v>14</v>
      </c>
      <c r="C47" s="15" t="s">
        <v>31</v>
      </c>
      <c r="D47" s="11"/>
      <c r="E47" s="10"/>
      <c r="F47" s="11"/>
      <c r="G47" s="52"/>
    </row>
    <row r="48" spans="1:7" ht="12.75">
      <c r="A48" s="7" t="s">
        <v>127</v>
      </c>
      <c r="B48" s="7"/>
      <c r="C48" s="19" t="s">
        <v>128</v>
      </c>
      <c r="D48" s="11">
        <v>46000</v>
      </c>
      <c r="E48" s="10">
        <f>SUM(D48:D48)</f>
        <v>46000</v>
      </c>
      <c r="F48" s="11">
        <v>45852</v>
      </c>
      <c r="G48" s="52">
        <f>F48/E48</f>
        <v>0.9967826086956522</v>
      </c>
    </row>
    <row r="49" spans="1:7" ht="12.75">
      <c r="A49" s="7" t="s">
        <v>129</v>
      </c>
      <c r="B49" s="7"/>
      <c r="C49" s="19" t="s">
        <v>130</v>
      </c>
      <c r="D49" s="11">
        <v>13000</v>
      </c>
      <c r="E49" s="10">
        <f>SUM(D49:D49)</f>
        <v>13000</v>
      </c>
      <c r="F49" s="11">
        <v>13439</v>
      </c>
      <c r="G49" s="52">
        <f>F49/E49</f>
        <v>1.0337692307692308</v>
      </c>
    </row>
    <row r="50" spans="1:7" ht="12.75">
      <c r="A50" s="7" t="s">
        <v>131</v>
      </c>
      <c r="B50" s="7"/>
      <c r="C50" s="19" t="s">
        <v>132</v>
      </c>
      <c r="D50" s="11">
        <v>19000</v>
      </c>
      <c r="E50" s="10">
        <f>SUM(D50:D50)</f>
        <v>19000</v>
      </c>
      <c r="F50" s="11">
        <v>21775</v>
      </c>
      <c r="G50" s="52">
        <f>F50/E50</f>
        <v>1.1460526315789474</v>
      </c>
    </row>
    <row r="51" spans="1:7" ht="12.75">
      <c r="A51" s="7" t="s">
        <v>133</v>
      </c>
      <c r="B51" s="7"/>
      <c r="C51" s="19" t="s">
        <v>134</v>
      </c>
      <c r="D51" s="11">
        <v>12000</v>
      </c>
      <c r="E51" s="10">
        <f>SUM(D51:D51)</f>
        <v>12000</v>
      </c>
      <c r="F51" s="11">
        <v>20935</v>
      </c>
      <c r="G51" s="52">
        <f>F51/E51</f>
        <v>1.7445833333333334</v>
      </c>
    </row>
    <row r="52" spans="1:7" ht="12.75">
      <c r="A52" s="7" t="s">
        <v>135</v>
      </c>
      <c r="B52" s="42"/>
      <c r="C52" s="28" t="s">
        <v>26</v>
      </c>
      <c r="D52" s="28">
        <f>SUM(D48:D51)</f>
        <v>90000</v>
      </c>
      <c r="E52" s="56">
        <f>SUM(E48:E51)</f>
        <v>90000</v>
      </c>
      <c r="F52" s="28">
        <f>SUM(F48:F51)</f>
        <v>102001</v>
      </c>
      <c r="G52" s="54">
        <f>F52/E52</f>
        <v>1.1333444444444445</v>
      </c>
    </row>
    <row r="53" spans="1:7" ht="12.75">
      <c r="A53" s="7" t="s">
        <v>136</v>
      </c>
      <c r="B53" s="7" t="s">
        <v>17</v>
      </c>
      <c r="C53" s="15" t="s">
        <v>33</v>
      </c>
      <c r="D53" s="11"/>
      <c r="E53" s="10"/>
      <c r="F53" s="11"/>
      <c r="G53" s="52"/>
    </row>
    <row r="54" spans="1:7" ht="12.75">
      <c r="A54" s="7" t="s">
        <v>137</v>
      </c>
      <c r="B54" s="7"/>
      <c r="C54" s="19" t="s">
        <v>138</v>
      </c>
      <c r="D54" s="11">
        <v>3000</v>
      </c>
      <c r="E54" s="10">
        <f>SUM(D54:D54)</f>
        <v>3000</v>
      </c>
      <c r="F54" s="11">
        <v>3228</v>
      </c>
      <c r="G54" s="52">
        <f>F54/E54</f>
        <v>1.076</v>
      </c>
    </row>
    <row r="55" spans="1:7" ht="12.75">
      <c r="A55" s="7" t="s">
        <v>139</v>
      </c>
      <c r="B55" s="42"/>
      <c r="C55" s="28" t="s">
        <v>26</v>
      </c>
      <c r="D55" s="28">
        <f>SUM(D54:D54)</f>
        <v>3000</v>
      </c>
      <c r="E55" s="56">
        <f>SUM(E54:E54)</f>
        <v>3000</v>
      </c>
      <c r="F55" s="28">
        <f>SUM(F54:F54)</f>
        <v>3228</v>
      </c>
      <c r="G55" s="54">
        <f>F55/E55</f>
        <v>1.076</v>
      </c>
    </row>
    <row r="56" spans="1:7" ht="12.75">
      <c r="A56" s="7" t="s">
        <v>140</v>
      </c>
      <c r="B56" s="201"/>
      <c r="C56" s="201"/>
      <c r="D56" s="58"/>
      <c r="E56" s="10"/>
      <c r="F56" s="202" t="s">
        <v>141</v>
      </c>
      <c r="G56" s="202"/>
    </row>
    <row r="57" spans="1:7" ht="12.75">
      <c r="A57" s="7" t="s">
        <v>142</v>
      </c>
      <c r="B57" s="7" t="s">
        <v>19</v>
      </c>
      <c r="C57" s="15" t="s">
        <v>35</v>
      </c>
      <c r="D57" s="11">
        <v>120</v>
      </c>
      <c r="E57" s="59">
        <f>SUM(D57:D57)</f>
        <v>120</v>
      </c>
      <c r="F57" s="11">
        <v>343</v>
      </c>
      <c r="G57" s="13">
        <f>F57/E57</f>
        <v>2.8583333333333334</v>
      </c>
    </row>
    <row r="58" spans="1:7" ht="12.75">
      <c r="A58" s="7" t="s">
        <v>143</v>
      </c>
      <c r="B58" s="7" t="s">
        <v>23</v>
      </c>
      <c r="C58" s="15" t="s">
        <v>144</v>
      </c>
      <c r="D58" s="11">
        <v>500</v>
      </c>
      <c r="E58" s="10">
        <f>SUM(D58:D58)</f>
        <v>500</v>
      </c>
      <c r="F58" s="11">
        <v>650</v>
      </c>
      <c r="G58" s="13">
        <f>F58/E58</f>
        <v>1.3</v>
      </c>
    </row>
    <row r="59" spans="1:7" ht="12.75">
      <c r="A59" s="7" t="s">
        <v>145</v>
      </c>
      <c r="B59" s="42"/>
      <c r="C59" s="28" t="s">
        <v>146</v>
      </c>
      <c r="D59" s="28">
        <f>D58+D57+D55+D52</f>
        <v>93620</v>
      </c>
      <c r="E59" s="28">
        <f>E58+E57+E55+E52</f>
        <v>93620</v>
      </c>
      <c r="F59" s="28">
        <f>F58+F57+F55+F52</f>
        <v>106222</v>
      </c>
      <c r="G59" s="60">
        <f>F59/E59</f>
        <v>1.1346079897457808</v>
      </c>
    </row>
    <row r="60" spans="1:7" ht="12.75">
      <c r="A60" s="7" t="s">
        <v>147</v>
      </c>
      <c r="B60" s="7" t="s">
        <v>40</v>
      </c>
      <c r="C60" s="15" t="s">
        <v>41</v>
      </c>
      <c r="D60" s="11"/>
      <c r="E60" s="10"/>
      <c r="F60" s="11"/>
      <c r="G60" s="13"/>
    </row>
    <row r="61" spans="1:7" ht="12.75">
      <c r="A61" s="7" t="s">
        <v>148</v>
      </c>
      <c r="B61" s="7"/>
      <c r="C61" s="19" t="s">
        <v>149</v>
      </c>
      <c r="D61" s="11">
        <v>74875</v>
      </c>
      <c r="E61" s="10">
        <v>81079</v>
      </c>
      <c r="F61" s="11">
        <v>81079</v>
      </c>
      <c r="G61" s="13">
        <f>F61/E61</f>
        <v>1</v>
      </c>
    </row>
    <row r="62" spans="1:7" ht="12.75">
      <c r="A62" s="7" t="s">
        <v>150</v>
      </c>
      <c r="B62" s="7"/>
      <c r="C62" s="19" t="s">
        <v>151</v>
      </c>
      <c r="D62" s="11">
        <v>29721</v>
      </c>
      <c r="E62" s="10">
        <v>38824</v>
      </c>
      <c r="F62" s="11">
        <v>38824</v>
      </c>
      <c r="G62" s="13">
        <f>F62/E62</f>
        <v>1</v>
      </c>
    </row>
    <row r="63" spans="1:7" ht="12.75">
      <c r="A63" s="7" t="s">
        <v>152</v>
      </c>
      <c r="B63" s="7"/>
      <c r="C63" s="19" t="s">
        <v>153</v>
      </c>
      <c r="D63" s="11">
        <v>0</v>
      </c>
      <c r="E63" s="10">
        <v>8224</v>
      </c>
      <c r="F63" s="11">
        <v>8224</v>
      </c>
      <c r="G63" s="13">
        <f>F63/E63</f>
        <v>1</v>
      </c>
    </row>
    <row r="64" spans="1:7" ht="12.75">
      <c r="A64" s="7" t="s">
        <v>154</v>
      </c>
      <c r="B64" s="7"/>
      <c r="C64" s="19" t="s">
        <v>155</v>
      </c>
      <c r="D64" s="11">
        <v>0</v>
      </c>
      <c r="E64" s="10">
        <v>4116</v>
      </c>
      <c r="F64" s="11">
        <v>4116</v>
      </c>
      <c r="G64" s="13">
        <f>F64/E64</f>
        <v>1</v>
      </c>
    </row>
    <row r="65" spans="1:7" ht="12.75">
      <c r="A65" s="7" t="s">
        <v>156</v>
      </c>
      <c r="B65" s="42"/>
      <c r="C65" s="28" t="s">
        <v>26</v>
      </c>
      <c r="D65" s="28">
        <f>SUM(D61:D64)</f>
        <v>104596</v>
      </c>
      <c r="E65" s="56">
        <f>SUM(E61:E64)</f>
        <v>132243</v>
      </c>
      <c r="F65" s="28">
        <f>SUM(F61:F64)</f>
        <v>132243</v>
      </c>
      <c r="G65" s="60">
        <f>F65/E65</f>
        <v>1</v>
      </c>
    </row>
    <row r="66" spans="1:7" ht="12.75">
      <c r="A66" s="7" t="s">
        <v>157</v>
      </c>
      <c r="B66" s="7" t="s">
        <v>43</v>
      </c>
      <c r="C66" s="15" t="s">
        <v>44</v>
      </c>
      <c r="D66" s="11"/>
      <c r="E66" s="10"/>
      <c r="F66" s="11"/>
      <c r="G66" s="13"/>
    </row>
    <row r="67" spans="1:7" ht="12.75">
      <c r="A67" s="7" t="s">
        <v>158</v>
      </c>
      <c r="B67" s="7"/>
      <c r="C67" s="11" t="s">
        <v>159</v>
      </c>
      <c r="D67" s="11">
        <v>650</v>
      </c>
      <c r="E67" s="10">
        <f>SUM(D67:D67)</f>
        <v>650</v>
      </c>
      <c r="F67" s="11">
        <v>603</v>
      </c>
      <c r="G67" s="13">
        <f>F67/E67</f>
        <v>0.9276923076923077</v>
      </c>
    </row>
    <row r="68" spans="1:7" ht="12.75">
      <c r="A68" s="7" t="s">
        <v>160</v>
      </c>
      <c r="B68" s="7"/>
      <c r="C68" s="11" t="s">
        <v>161</v>
      </c>
      <c r="D68" s="11">
        <v>0</v>
      </c>
      <c r="E68" s="10">
        <v>657</v>
      </c>
      <c r="F68" s="11">
        <v>657</v>
      </c>
      <c r="G68" s="13">
        <f>F68/E68</f>
        <v>1</v>
      </c>
    </row>
    <row r="69" spans="1:7" ht="12.75">
      <c r="A69" s="7" t="s">
        <v>162</v>
      </c>
      <c r="B69" s="7"/>
      <c r="C69" s="11" t="s">
        <v>163</v>
      </c>
      <c r="D69" s="11"/>
      <c r="E69" s="10">
        <v>53115</v>
      </c>
      <c r="F69" s="11">
        <v>53115</v>
      </c>
      <c r="G69" s="13">
        <f>F69/E69</f>
        <v>1</v>
      </c>
    </row>
    <row r="70" spans="1:7" ht="12.75">
      <c r="A70" s="7" t="s">
        <v>164</v>
      </c>
      <c r="B70" s="42"/>
      <c r="C70" s="28" t="s">
        <v>26</v>
      </c>
      <c r="D70" s="28">
        <f>SUM(D67:D69)</f>
        <v>650</v>
      </c>
      <c r="E70" s="28">
        <f>SUM(E67:E69)</f>
        <v>54422</v>
      </c>
      <c r="F70" s="28">
        <f>SUM(F67:F69)</f>
        <v>54375</v>
      </c>
      <c r="G70" s="13">
        <f>F70/E70</f>
        <v>0.9991363786703906</v>
      </c>
    </row>
    <row r="71" spans="1:7" ht="12.75">
      <c r="A71" s="7" t="s">
        <v>165</v>
      </c>
      <c r="B71" s="7" t="s">
        <v>46</v>
      </c>
      <c r="C71" s="15" t="s">
        <v>166</v>
      </c>
      <c r="D71" s="11"/>
      <c r="E71" s="10"/>
      <c r="F71" s="11"/>
      <c r="G71" s="13"/>
    </row>
    <row r="72" spans="1:7" ht="12.75">
      <c r="A72" s="7" t="s">
        <v>167</v>
      </c>
      <c r="B72" s="7" t="s">
        <v>14</v>
      </c>
      <c r="C72" s="15" t="s">
        <v>49</v>
      </c>
      <c r="D72" s="11"/>
      <c r="E72" s="10"/>
      <c r="F72" s="11"/>
      <c r="G72" s="13"/>
    </row>
    <row r="73" spans="1:7" ht="12.75">
      <c r="A73" s="7" t="s">
        <v>168</v>
      </c>
      <c r="B73" s="19"/>
      <c r="C73" s="19" t="s">
        <v>169</v>
      </c>
      <c r="D73" s="11">
        <v>2800</v>
      </c>
      <c r="E73" s="10">
        <v>2958</v>
      </c>
      <c r="F73" s="11">
        <v>3011</v>
      </c>
      <c r="G73" s="13">
        <f>F73/E73</f>
        <v>1.0179175118323192</v>
      </c>
    </row>
    <row r="74" spans="1:7" ht="12.75">
      <c r="A74" s="7" t="s">
        <v>170</v>
      </c>
      <c r="B74" s="19"/>
      <c r="C74" s="19" t="s">
        <v>171</v>
      </c>
      <c r="D74" s="11">
        <v>1104</v>
      </c>
      <c r="E74" s="10">
        <f>SUM(D74:D74)</f>
        <v>1104</v>
      </c>
      <c r="F74" s="61">
        <v>869</v>
      </c>
      <c r="G74" s="13">
        <f>F74/E74</f>
        <v>0.7871376811594203</v>
      </c>
    </row>
    <row r="75" spans="1:7" ht="12.75">
      <c r="A75" s="7" t="s">
        <v>172</v>
      </c>
      <c r="B75" s="19"/>
      <c r="C75" s="19" t="s">
        <v>173</v>
      </c>
      <c r="D75" s="11">
        <v>3875</v>
      </c>
      <c r="E75" s="10">
        <v>3849</v>
      </c>
      <c r="F75" s="61">
        <v>1016</v>
      </c>
      <c r="G75" s="13">
        <f>F75/E75</f>
        <v>0.26396466614705116</v>
      </c>
    </row>
    <row r="76" spans="1:7" ht="12.75">
      <c r="A76" s="7" t="s">
        <v>174</v>
      </c>
      <c r="B76" s="19"/>
      <c r="C76" s="11" t="s">
        <v>175</v>
      </c>
      <c r="D76" s="11">
        <v>0</v>
      </c>
      <c r="E76" s="10">
        <v>0</v>
      </c>
      <c r="F76" s="11">
        <v>304</v>
      </c>
      <c r="G76" s="13"/>
    </row>
    <row r="77" spans="1:7" ht="12.75">
      <c r="A77" s="7" t="s">
        <v>176</v>
      </c>
      <c r="B77" s="19"/>
      <c r="C77" s="19" t="s">
        <v>177</v>
      </c>
      <c r="D77" s="11">
        <v>0</v>
      </c>
      <c r="E77" s="10">
        <f>SUM(D77:D77)</f>
        <v>0</v>
      </c>
      <c r="F77" s="11">
        <v>1017</v>
      </c>
      <c r="G77" s="13"/>
    </row>
    <row r="78" spans="1:7" ht="12.75">
      <c r="A78" s="7" t="s">
        <v>178</v>
      </c>
      <c r="B78" s="19"/>
      <c r="C78" s="19" t="s">
        <v>179</v>
      </c>
      <c r="D78" s="11">
        <v>0</v>
      </c>
      <c r="E78" s="10">
        <v>4729</v>
      </c>
      <c r="F78" s="11">
        <v>4729</v>
      </c>
      <c r="G78" s="13">
        <f>F78/E78</f>
        <v>1</v>
      </c>
    </row>
    <row r="79" spans="1:7" ht="12.75">
      <c r="A79" s="7" t="s">
        <v>180</v>
      </c>
      <c r="B79" s="19"/>
      <c r="C79" s="19" t="s">
        <v>181</v>
      </c>
      <c r="D79" s="11">
        <v>601</v>
      </c>
      <c r="E79" s="10">
        <v>0</v>
      </c>
      <c r="F79" s="11">
        <v>0</v>
      </c>
      <c r="G79" s="13"/>
    </row>
    <row r="80" spans="1:7" ht="12.75">
      <c r="A80" s="7" t="s">
        <v>182</v>
      </c>
      <c r="B80" s="19"/>
      <c r="C80" s="11" t="s">
        <v>183</v>
      </c>
      <c r="D80" s="11">
        <v>4080</v>
      </c>
      <c r="E80" s="24">
        <v>4080</v>
      </c>
      <c r="F80" s="11">
        <v>3976</v>
      </c>
      <c r="G80" s="13">
        <f>F80/E80</f>
        <v>0.9745098039215686</v>
      </c>
    </row>
    <row r="81" spans="1:7" ht="12.75">
      <c r="A81" s="7" t="s">
        <v>184</v>
      </c>
      <c r="B81" s="19"/>
      <c r="C81" s="11" t="s">
        <v>185</v>
      </c>
      <c r="D81" s="11">
        <v>0</v>
      </c>
      <c r="E81" s="24">
        <v>0</v>
      </c>
      <c r="F81" s="11">
        <v>85</v>
      </c>
      <c r="G81" s="13"/>
    </row>
    <row r="82" spans="1:7" ht="12.75">
      <c r="A82" s="7" t="s">
        <v>186</v>
      </c>
      <c r="B82" s="19"/>
      <c r="C82" s="11" t="s">
        <v>187</v>
      </c>
      <c r="D82" s="11">
        <v>1000</v>
      </c>
      <c r="E82" s="11">
        <v>1000</v>
      </c>
      <c r="F82" s="62">
        <v>247</v>
      </c>
      <c r="G82" s="13">
        <f>F82/E82</f>
        <v>0.247</v>
      </c>
    </row>
    <row r="83" spans="1:7" ht="12.75">
      <c r="A83" s="7" t="s">
        <v>188</v>
      </c>
      <c r="B83" s="19"/>
      <c r="C83" s="19" t="s">
        <v>189</v>
      </c>
      <c r="D83" s="11">
        <v>1000</v>
      </c>
      <c r="E83" s="59">
        <v>1000</v>
      </c>
      <c r="F83" s="62">
        <v>600</v>
      </c>
      <c r="G83" s="13">
        <f>F83/E83</f>
        <v>0.6</v>
      </c>
    </row>
    <row r="84" spans="1:7" ht="12.75">
      <c r="A84" s="7" t="s">
        <v>190</v>
      </c>
      <c r="B84" s="42"/>
      <c r="C84" s="28" t="s">
        <v>26</v>
      </c>
      <c r="D84" s="28">
        <f>SUM(D73:D83)</f>
        <v>14460</v>
      </c>
      <c r="E84" s="28">
        <f>SUM(E73:E83)</f>
        <v>18720</v>
      </c>
      <c r="F84" s="28">
        <f>SUM(F73:F83)</f>
        <v>15854</v>
      </c>
      <c r="G84" s="60">
        <f>F84/E84</f>
        <v>0.8469017094017094</v>
      </c>
    </row>
    <row r="85" spans="1:7" ht="12.75">
      <c r="A85" s="7" t="s">
        <v>191</v>
      </c>
      <c r="B85" s="63"/>
      <c r="C85" s="64" t="s">
        <v>192</v>
      </c>
      <c r="D85" s="15">
        <v>58905</v>
      </c>
      <c r="E85" s="16">
        <v>34056</v>
      </c>
      <c r="F85" s="15">
        <v>34056</v>
      </c>
      <c r="G85" s="13">
        <f>F85/E85</f>
        <v>1</v>
      </c>
    </row>
    <row r="86" spans="1:7" ht="12.75">
      <c r="A86" s="7" t="s">
        <v>193</v>
      </c>
      <c r="B86" s="7" t="s">
        <v>17</v>
      </c>
      <c r="C86" s="15" t="s">
        <v>51</v>
      </c>
      <c r="D86" s="11"/>
      <c r="E86" s="10"/>
      <c r="F86" s="11"/>
      <c r="G86" s="13"/>
    </row>
    <row r="87" spans="1:7" ht="12.75">
      <c r="A87" s="7" t="s">
        <v>194</v>
      </c>
      <c r="B87" s="7"/>
      <c r="C87" s="19" t="s">
        <v>195</v>
      </c>
      <c r="D87" s="11">
        <v>100</v>
      </c>
      <c r="E87" s="10">
        <f>SUM(D87:D87)</f>
        <v>100</v>
      </c>
      <c r="F87" s="11">
        <v>40</v>
      </c>
      <c r="G87" s="13">
        <f>F87/E87</f>
        <v>0.4</v>
      </c>
    </row>
    <row r="88" spans="1:7" ht="12.75">
      <c r="A88" s="7" t="s">
        <v>196</v>
      </c>
      <c r="B88" s="42"/>
      <c r="C88" s="28" t="s">
        <v>26</v>
      </c>
      <c r="D88" s="28">
        <f>SUM(D87:D87)</f>
        <v>100</v>
      </c>
      <c r="E88" s="56">
        <f>SUM(E87:E87)</f>
        <v>100</v>
      </c>
      <c r="F88" s="28">
        <f>SUM(F87:F87)</f>
        <v>40</v>
      </c>
      <c r="G88" s="60">
        <f>F88/E88</f>
        <v>0.4</v>
      </c>
    </row>
    <row r="89" spans="1:7" ht="12.75">
      <c r="A89" s="7" t="s">
        <v>197</v>
      </c>
      <c r="B89" s="42"/>
      <c r="C89" s="28" t="s">
        <v>198</v>
      </c>
      <c r="D89" s="28">
        <f>D88+D84</f>
        <v>14560</v>
      </c>
      <c r="E89" s="56">
        <f>E88+E84</f>
        <v>18820</v>
      </c>
      <c r="F89" s="28">
        <f>F88+F84</f>
        <v>15894</v>
      </c>
      <c r="G89" s="60">
        <f>F89/E89</f>
        <v>0.8445270988310308</v>
      </c>
    </row>
    <row r="90" spans="1:7" ht="12.75">
      <c r="A90" s="7" t="s">
        <v>199</v>
      </c>
      <c r="B90" s="7" t="s">
        <v>54</v>
      </c>
      <c r="C90" s="15" t="s">
        <v>200</v>
      </c>
      <c r="D90" s="11"/>
      <c r="E90" s="10"/>
      <c r="F90" s="11"/>
      <c r="G90" s="13"/>
    </row>
    <row r="91" spans="1:7" ht="12.75">
      <c r="A91" s="7" t="s">
        <v>201</v>
      </c>
      <c r="B91" s="7"/>
      <c r="C91" s="19" t="s">
        <v>55</v>
      </c>
      <c r="D91" s="11">
        <v>0</v>
      </c>
      <c r="E91" s="10">
        <f>SUM(D91:D91)</f>
        <v>0</v>
      </c>
      <c r="F91" s="11">
        <v>0</v>
      </c>
      <c r="G91" s="13"/>
    </row>
    <row r="92" spans="1:7" ht="12.75">
      <c r="A92" s="7" t="s">
        <v>202</v>
      </c>
      <c r="B92" s="7"/>
      <c r="C92" s="11" t="s">
        <v>203</v>
      </c>
      <c r="D92" s="11">
        <v>350</v>
      </c>
      <c r="E92" s="10">
        <f>SUM(D92:D92)</f>
        <v>350</v>
      </c>
      <c r="F92" s="11">
        <v>293</v>
      </c>
      <c r="G92" s="13">
        <f>F92/E92</f>
        <v>0.8371428571428572</v>
      </c>
    </row>
    <row r="93" spans="1:7" ht="12.75">
      <c r="A93" s="7" t="s">
        <v>204</v>
      </c>
      <c r="B93" s="42"/>
      <c r="C93" s="26" t="s">
        <v>26</v>
      </c>
      <c r="D93" s="28">
        <f>SUM(D91:D92)</f>
        <v>350</v>
      </c>
      <c r="E93" s="56">
        <f>SUM(E91:E92)</f>
        <v>350</v>
      </c>
      <c r="F93" s="28">
        <f>SUM(F91:F92)</f>
        <v>293</v>
      </c>
      <c r="G93" s="60">
        <f>F93/E93</f>
        <v>0.8371428571428572</v>
      </c>
    </row>
    <row r="94" spans="1:7" ht="12.75">
      <c r="A94" s="7" t="s">
        <v>205</v>
      </c>
      <c r="B94" s="7" t="s">
        <v>59</v>
      </c>
      <c r="C94" s="15" t="s">
        <v>60</v>
      </c>
      <c r="D94" s="11"/>
      <c r="E94" s="10"/>
      <c r="F94" s="11"/>
      <c r="G94" s="13"/>
    </row>
    <row r="95" spans="1:7" ht="12.75">
      <c r="A95" s="7" t="s">
        <v>206</v>
      </c>
      <c r="B95" s="7"/>
      <c r="C95" s="19" t="s">
        <v>60</v>
      </c>
      <c r="D95" s="11">
        <v>100000</v>
      </c>
      <c r="E95" s="10">
        <v>106129</v>
      </c>
      <c r="F95" s="11"/>
      <c r="G95" s="13"/>
    </row>
    <row r="96" spans="1:7" ht="12.75">
      <c r="A96" s="7" t="s">
        <v>207</v>
      </c>
      <c r="B96" s="7"/>
      <c r="C96" s="15" t="s">
        <v>63</v>
      </c>
      <c r="D96" s="11"/>
      <c r="E96" s="10"/>
      <c r="F96" s="11"/>
      <c r="G96" s="13"/>
    </row>
    <row r="97" spans="1:7" ht="12.75">
      <c r="A97" s="7" t="s">
        <v>208</v>
      </c>
      <c r="B97" s="7"/>
      <c r="C97" s="19" t="s">
        <v>63</v>
      </c>
      <c r="D97" s="11">
        <v>0</v>
      </c>
      <c r="E97" s="10">
        <v>0</v>
      </c>
      <c r="F97" s="11">
        <v>3525</v>
      </c>
      <c r="G97" s="13"/>
    </row>
    <row r="98" spans="1:7" ht="12.75">
      <c r="A98" s="7" t="s">
        <v>209</v>
      </c>
      <c r="B98" s="42"/>
      <c r="C98" s="28" t="s">
        <v>210</v>
      </c>
      <c r="D98" s="56">
        <f>D97+D95+D89+D70+D65+D59+D45+D93</f>
        <v>411609</v>
      </c>
      <c r="E98" s="56">
        <f>E97+E95+E89+E70+E65+E59+E45+E93</f>
        <v>498581</v>
      </c>
      <c r="F98" s="28">
        <f>F97+F95+F89+F70+F65+F59+F45+F93</f>
        <v>425904</v>
      </c>
      <c r="G98" s="60">
        <f>F98/E98</f>
        <v>0.8542323112994679</v>
      </c>
    </row>
  </sheetData>
  <sheetProtection selectLockedCells="1" selectUnlockedCells="1"/>
  <mergeCells count="13">
    <mergeCell ref="D7:D8"/>
    <mergeCell ref="E7:E8"/>
    <mergeCell ref="F7:F8"/>
    <mergeCell ref="G7:G8"/>
    <mergeCell ref="B56:C56"/>
    <mergeCell ref="F56:G56"/>
    <mergeCell ref="A1:G1"/>
    <mergeCell ref="A2:G2"/>
    <mergeCell ref="A3:G3"/>
    <mergeCell ref="A4:G4"/>
    <mergeCell ref="A6:G6"/>
    <mergeCell ref="A7:B8"/>
    <mergeCell ref="C7:C8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140625" defaultRowHeight="12.75"/>
  <cols>
    <col min="5" max="5" width="13.7109375" style="0" customWidth="1"/>
    <col min="6" max="6" width="12.00390625" style="0" customWidth="1"/>
  </cols>
  <sheetData>
    <row r="1" spans="1:8" ht="15.75">
      <c r="A1" s="211" t="s">
        <v>479</v>
      </c>
      <c r="B1" s="211"/>
      <c r="C1" s="211"/>
      <c r="D1" s="211"/>
      <c r="E1" s="211"/>
      <c r="F1" s="211"/>
      <c r="G1" s="211"/>
      <c r="H1" s="211"/>
    </row>
    <row r="2" spans="1:8" ht="15.75">
      <c r="A2" s="212" t="s">
        <v>211</v>
      </c>
      <c r="B2" s="212"/>
      <c r="C2" s="212"/>
      <c r="D2" s="212"/>
      <c r="E2" s="212"/>
      <c r="F2" s="212"/>
      <c r="G2" s="212"/>
      <c r="H2" s="212"/>
    </row>
    <row r="3" spans="1:8" ht="15.75">
      <c r="A3" s="212" t="s">
        <v>212</v>
      </c>
      <c r="B3" s="212"/>
      <c r="C3" s="212"/>
      <c r="D3" s="212"/>
      <c r="E3" s="212"/>
      <c r="F3" s="212"/>
      <c r="G3" s="212"/>
      <c r="H3" s="212"/>
    </row>
    <row r="4" spans="1:8" ht="15.75">
      <c r="A4" s="212" t="s">
        <v>213</v>
      </c>
      <c r="B4" s="212"/>
      <c r="C4" s="212"/>
      <c r="D4" s="212"/>
      <c r="E4" s="212"/>
      <c r="F4" s="212"/>
      <c r="G4" s="212"/>
      <c r="H4" s="212"/>
    </row>
    <row r="5" spans="1:8" ht="15.75">
      <c r="A5" s="65"/>
      <c r="B5" s="65"/>
      <c r="C5" s="65"/>
      <c r="D5" s="65"/>
      <c r="E5" s="65"/>
      <c r="F5" s="65"/>
      <c r="G5" s="65"/>
      <c r="H5" s="65"/>
    </row>
    <row r="6" spans="6:8" ht="12.75">
      <c r="F6" s="206" t="s">
        <v>214</v>
      </c>
      <c r="G6" s="206"/>
      <c r="H6" s="206"/>
    </row>
    <row r="7" spans="1:8" ht="12.75" customHeight="1">
      <c r="A7" s="213" t="s">
        <v>215</v>
      </c>
      <c r="B7" s="213"/>
      <c r="C7" s="213"/>
      <c r="D7" s="213"/>
      <c r="E7" s="215" t="s">
        <v>216</v>
      </c>
      <c r="F7" s="215" t="s">
        <v>217</v>
      </c>
      <c r="G7" s="215" t="s">
        <v>218</v>
      </c>
      <c r="H7" s="215" t="s">
        <v>26</v>
      </c>
    </row>
    <row r="8" spans="1:8" ht="12.75">
      <c r="A8" s="213"/>
      <c r="B8" s="213"/>
      <c r="C8" s="213"/>
      <c r="D8" s="213"/>
      <c r="E8" s="215"/>
      <c r="F8" s="215"/>
      <c r="G8" s="215"/>
      <c r="H8" s="215"/>
    </row>
    <row r="9" spans="1:8" ht="12.75">
      <c r="A9" s="213"/>
      <c r="B9" s="213"/>
      <c r="C9" s="213"/>
      <c r="D9" s="213"/>
      <c r="E9" s="215"/>
      <c r="F9" s="215"/>
      <c r="G9" s="215"/>
      <c r="H9" s="215"/>
    </row>
    <row r="10" spans="1:8" ht="12.75">
      <c r="A10" s="214"/>
      <c r="B10" s="214"/>
      <c r="C10" s="214"/>
      <c r="D10" s="214"/>
      <c r="E10" s="216"/>
      <c r="F10" s="216"/>
      <c r="G10" s="216"/>
      <c r="H10" s="216"/>
    </row>
    <row r="11" spans="1:8" ht="19.5" customHeight="1">
      <c r="A11" s="210" t="s">
        <v>219</v>
      </c>
      <c r="B11" s="210"/>
      <c r="C11" s="210"/>
      <c r="D11" s="210"/>
      <c r="E11" s="185">
        <v>1079</v>
      </c>
      <c r="F11" s="185"/>
      <c r="G11" s="185"/>
      <c r="H11" s="185">
        <f>SUM(E11:G11)</f>
        <v>1079</v>
      </c>
    </row>
    <row r="12" spans="1:8" ht="19.5" customHeight="1">
      <c r="A12" s="205" t="s">
        <v>220</v>
      </c>
      <c r="B12" s="205"/>
      <c r="C12" s="205"/>
      <c r="D12" s="205"/>
      <c r="E12" s="185">
        <v>5164</v>
      </c>
      <c r="F12" s="185"/>
      <c r="G12" s="185"/>
      <c r="H12" s="185">
        <f aca="true" t="shared" si="0" ref="H12:H33">SUM(E12:G12)</f>
        <v>5164</v>
      </c>
    </row>
    <row r="13" spans="1:8" ht="19.5" customHeight="1">
      <c r="A13" s="205" t="s">
        <v>221</v>
      </c>
      <c r="B13" s="205"/>
      <c r="C13" s="205"/>
      <c r="D13" s="205"/>
      <c r="E13" s="185">
        <v>14307</v>
      </c>
      <c r="F13" s="185"/>
      <c r="G13" s="185"/>
      <c r="H13" s="185">
        <f t="shared" si="0"/>
        <v>14307</v>
      </c>
    </row>
    <row r="14" spans="1:8" ht="19.5" customHeight="1">
      <c r="A14" s="205" t="s">
        <v>469</v>
      </c>
      <c r="B14" s="205"/>
      <c r="C14" s="205"/>
      <c r="D14" s="205"/>
      <c r="E14" s="185">
        <v>664</v>
      </c>
      <c r="F14" s="185"/>
      <c r="G14" s="185"/>
      <c r="H14" s="185">
        <f t="shared" si="0"/>
        <v>664</v>
      </c>
    </row>
    <row r="15" spans="1:8" ht="19.5" customHeight="1">
      <c r="A15" s="205" t="s">
        <v>470</v>
      </c>
      <c r="B15" s="205"/>
      <c r="C15" s="205"/>
      <c r="D15" s="205"/>
      <c r="E15" s="185">
        <v>51719</v>
      </c>
      <c r="F15" s="185"/>
      <c r="G15" s="185"/>
      <c r="H15" s="185">
        <f t="shared" si="0"/>
        <v>51719</v>
      </c>
    </row>
    <row r="16" spans="1:8" ht="19.5" customHeight="1">
      <c r="A16" s="205" t="s">
        <v>222</v>
      </c>
      <c r="B16" s="205"/>
      <c r="C16" s="205"/>
      <c r="D16" s="205"/>
      <c r="E16" s="185"/>
      <c r="F16" s="185">
        <v>374</v>
      </c>
      <c r="G16" s="185"/>
      <c r="H16" s="185">
        <f t="shared" si="0"/>
        <v>374</v>
      </c>
    </row>
    <row r="17" spans="1:8" ht="19.5" customHeight="1">
      <c r="A17" s="205" t="s">
        <v>223</v>
      </c>
      <c r="B17" s="205"/>
      <c r="C17" s="205"/>
      <c r="D17" s="205"/>
      <c r="E17" s="185">
        <v>53994</v>
      </c>
      <c r="F17" s="185"/>
      <c r="G17" s="185"/>
      <c r="H17" s="185">
        <f t="shared" si="0"/>
        <v>53994</v>
      </c>
    </row>
    <row r="18" spans="1:8" ht="19.5" customHeight="1">
      <c r="A18" s="205" t="s">
        <v>224</v>
      </c>
      <c r="B18" s="205"/>
      <c r="C18" s="205"/>
      <c r="D18" s="205"/>
      <c r="E18" s="185">
        <v>224</v>
      </c>
      <c r="F18" s="185"/>
      <c r="G18" s="185"/>
      <c r="H18" s="185">
        <f t="shared" si="0"/>
        <v>224</v>
      </c>
    </row>
    <row r="19" spans="1:8" ht="19.5" customHeight="1">
      <c r="A19" s="205" t="s">
        <v>225</v>
      </c>
      <c r="B19" s="205"/>
      <c r="C19" s="205"/>
      <c r="D19" s="205"/>
      <c r="E19" s="185">
        <v>110198</v>
      </c>
      <c r="F19" s="185"/>
      <c r="G19" s="185"/>
      <c r="H19" s="185">
        <f t="shared" si="0"/>
        <v>110198</v>
      </c>
    </row>
    <row r="20" spans="1:8" ht="19.5" customHeight="1">
      <c r="A20" s="205" t="s">
        <v>226</v>
      </c>
      <c r="B20" s="205"/>
      <c r="C20" s="205"/>
      <c r="D20" s="205"/>
      <c r="E20" s="185">
        <v>3342</v>
      </c>
      <c r="F20" s="185"/>
      <c r="G20" s="185"/>
      <c r="H20" s="185">
        <f t="shared" si="0"/>
        <v>3342</v>
      </c>
    </row>
    <row r="21" spans="1:8" ht="19.5" customHeight="1">
      <c r="A21" s="205" t="s">
        <v>227</v>
      </c>
      <c r="B21" s="205"/>
      <c r="C21" s="205"/>
      <c r="D21" s="205"/>
      <c r="E21" s="185">
        <v>135472</v>
      </c>
      <c r="F21" s="185"/>
      <c r="G21" s="185"/>
      <c r="H21" s="185">
        <f t="shared" si="0"/>
        <v>135472</v>
      </c>
    </row>
    <row r="22" spans="1:8" ht="19.5" customHeight="1">
      <c r="A22" s="205" t="s">
        <v>228</v>
      </c>
      <c r="B22" s="205"/>
      <c r="C22" s="205"/>
      <c r="D22" s="205"/>
      <c r="E22" s="185">
        <v>1576</v>
      </c>
      <c r="F22" s="185"/>
      <c r="G22" s="185"/>
      <c r="H22" s="185">
        <f t="shared" si="0"/>
        <v>1576</v>
      </c>
    </row>
    <row r="23" spans="1:8" ht="19.5" customHeight="1">
      <c r="A23" s="205" t="s">
        <v>471</v>
      </c>
      <c r="B23" s="205"/>
      <c r="C23" s="205"/>
      <c r="D23" s="205"/>
      <c r="E23" s="185"/>
      <c r="F23" s="185">
        <v>1687</v>
      </c>
      <c r="G23" s="185"/>
      <c r="H23" s="185">
        <f t="shared" si="0"/>
        <v>1687</v>
      </c>
    </row>
    <row r="24" spans="1:8" ht="19.5" customHeight="1">
      <c r="A24" s="205" t="s">
        <v>229</v>
      </c>
      <c r="B24" s="205"/>
      <c r="C24" s="205"/>
      <c r="D24" s="205"/>
      <c r="E24" s="185">
        <v>247</v>
      </c>
      <c r="F24" s="185"/>
      <c r="G24" s="185"/>
      <c r="H24" s="185">
        <f t="shared" si="0"/>
        <v>247</v>
      </c>
    </row>
    <row r="25" spans="1:8" ht="19.5" customHeight="1">
      <c r="A25" s="205" t="s">
        <v>472</v>
      </c>
      <c r="B25" s="205"/>
      <c r="C25" s="205"/>
      <c r="D25" s="205"/>
      <c r="E25" s="185">
        <v>2983</v>
      </c>
      <c r="F25" s="185"/>
      <c r="G25" s="185"/>
      <c r="H25" s="185">
        <f t="shared" si="0"/>
        <v>2983</v>
      </c>
    </row>
    <row r="26" spans="1:8" ht="19.5" customHeight="1">
      <c r="A26" s="205" t="s">
        <v>230</v>
      </c>
      <c r="B26" s="205"/>
      <c r="C26" s="205"/>
      <c r="D26" s="205"/>
      <c r="E26" s="185">
        <v>5435</v>
      </c>
      <c r="F26" s="185"/>
      <c r="G26" s="185"/>
      <c r="H26" s="185">
        <f t="shared" si="0"/>
        <v>5435</v>
      </c>
    </row>
    <row r="27" spans="1:8" ht="19.5" customHeight="1">
      <c r="A27" s="205" t="s">
        <v>231</v>
      </c>
      <c r="B27" s="205"/>
      <c r="C27" s="205"/>
      <c r="D27" s="205"/>
      <c r="E27" s="185">
        <v>2553</v>
      </c>
      <c r="F27" s="185"/>
      <c r="G27" s="185"/>
      <c r="H27" s="185">
        <f t="shared" si="0"/>
        <v>2553</v>
      </c>
    </row>
    <row r="28" spans="1:8" ht="19.5" customHeight="1">
      <c r="A28" s="205" t="s">
        <v>473</v>
      </c>
      <c r="B28" s="205"/>
      <c r="C28" s="205"/>
      <c r="D28" s="205"/>
      <c r="E28" s="185">
        <v>1246</v>
      </c>
      <c r="F28" s="185"/>
      <c r="G28" s="185"/>
      <c r="H28" s="185">
        <f t="shared" si="0"/>
        <v>1246</v>
      </c>
    </row>
    <row r="29" spans="1:8" ht="19.5" customHeight="1">
      <c r="A29" s="205" t="s">
        <v>232</v>
      </c>
      <c r="B29" s="205"/>
      <c r="C29" s="205"/>
      <c r="D29" s="205"/>
      <c r="E29" s="185"/>
      <c r="F29" s="185">
        <v>118</v>
      </c>
      <c r="G29" s="185"/>
      <c r="H29" s="185">
        <f t="shared" si="0"/>
        <v>118</v>
      </c>
    </row>
    <row r="30" spans="1:8" ht="19.5" customHeight="1">
      <c r="A30" s="205" t="s">
        <v>233</v>
      </c>
      <c r="B30" s="205"/>
      <c r="C30" s="205"/>
      <c r="D30" s="205"/>
      <c r="E30" s="185"/>
      <c r="F30" s="185">
        <v>690</v>
      </c>
      <c r="G30" s="185"/>
      <c r="H30" s="185">
        <f t="shared" si="0"/>
        <v>690</v>
      </c>
    </row>
    <row r="31" spans="1:8" ht="19.5" customHeight="1">
      <c r="A31" s="205" t="s">
        <v>234</v>
      </c>
      <c r="B31" s="205"/>
      <c r="C31" s="205"/>
      <c r="D31" s="205"/>
      <c r="E31" s="185"/>
      <c r="F31" s="185">
        <v>32694</v>
      </c>
      <c r="G31" s="185"/>
      <c r="H31" s="185">
        <f t="shared" si="0"/>
        <v>32694</v>
      </c>
    </row>
    <row r="32" spans="1:8" ht="19.5" customHeight="1">
      <c r="A32" s="205" t="s">
        <v>235</v>
      </c>
      <c r="B32" s="205"/>
      <c r="C32" s="205"/>
      <c r="D32" s="205"/>
      <c r="E32" s="185">
        <v>138</v>
      </c>
      <c r="F32" s="185"/>
      <c r="G32" s="185"/>
      <c r="H32" s="185">
        <f t="shared" si="0"/>
        <v>138</v>
      </c>
    </row>
    <row r="33" spans="1:8" ht="19.5" customHeight="1">
      <c r="A33" s="207" t="s">
        <v>210</v>
      </c>
      <c r="B33" s="208"/>
      <c r="C33" s="208"/>
      <c r="D33" s="209"/>
      <c r="E33" s="186">
        <f>SUM(E11:E32)</f>
        <v>390341</v>
      </c>
      <c r="F33" s="186">
        <f>SUM(F11:F32)</f>
        <v>35563</v>
      </c>
      <c r="G33" s="186">
        <f>SUM(G11:G32)</f>
        <v>0</v>
      </c>
      <c r="H33" s="186">
        <f t="shared" si="0"/>
        <v>425904</v>
      </c>
    </row>
    <row r="34" ht="12.75">
      <c r="A34" s="66"/>
    </row>
    <row r="35" ht="12.75">
      <c r="A35" s="66"/>
    </row>
    <row r="36" ht="12.75">
      <c r="A36" s="66"/>
    </row>
  </sheetData>
  <sheetProtection selectLockedCells="1" selectUnlockedCells="1"/>
  <mergeCells count="33">
    <mergeCell ref="A11:D11"/>
    <mergeCell ref="A1:H1"/>
    <mergeCell ref="A2:H2"/>
    <mergeCell ref="A3:H3"/>
    <mergeCell ref="A4:H4"/>
    <mergeCell ref="A7:D10"/>
    <mergeCell ref="E7:E10"/>
    <mergeCell ref="F7:F10"/>
    <mergeCell ref="G7:G10"/>
    <mergeCell ref="H7:H10"/>
    <mergeCell ref="A12:D12"/>
    <mergeCell ref="A13:D13"/>
    <mergeCell ref="A14:D14"/>
    <mergeCell ref="A15:D15"/>
    <mergeCell ref="A16:D16"/>
    <mergeCell ref="A17:D17"/>
    <mergeCell ref="A29:D29"/>
    <mergeCell ref="A18:D18"/>
    <mergeCell ref="A19:D19"/>
    <mergeCell ref="A20:D20"/>
    <mergeCell ref="A21:D21"/>
    <mergeCell ref="A22:D22"/>
    <mergeCell ref="A23:D23"/>
    <mergeCell ref="A30:D30"/>
    <mergeCell ref="A31:D31"/>
    <mergeCell ref="A32:D32"/>
    <mergeCell ref="F6:H6"/>
    <mergeCell ref="A33:D33"/>
    <mergeCell ref="A24:D24"/>
    <mergeCell ref="A25:D25"/>
    <mergeCell ref="A26:D26"/>
    <mergeCell ref="A27:D27"/>
    <mergeCell ref="A28:D2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K14" sqref="K14"/>
    </sheetView>
  </sheetViews>
  <sheetFormatPr defaultColWidth="11.7109375" defaultRowHeight="12.75"/>
  <cols>
    <col min="1" max="1" width="3.7109375" style="1" customWidth="1"/>
    <col min="2" max="2" width="4.8515625" style="44" customWidth="1"/>
    <col min="3" max="3" width="31.7109375" style="1" customWidth="1"/>
    <col min="4" max="4" width="5.7109375" style="1" customWidth="1"/>
    <col min="5" max="5" width="11.140625" style="1" customWidth="1"/>
    <col min="6" max="7" width="12.421875" style="1" customWidth="1"/>
    <col min="8" max="8" width="9.8515625" style="1" customWidth="1"/>
    <col min="9" max="252" width="11.7109375" style="1" customWidth="1"/>
  </cols>
  <sheetData>
    <row r="1" spans="1:8" ht="12.75">
      <c r="A1" s="217" t="s">
        <v>480</v>
      </c>
      <c r="B1" s="204"/>
      <c r="C1" s="204"/>
      <c r="D1" s="204"/>
      <c r="E1" s="204"/>
      <c r="F1" s="204"/>
      <c r="G1" s="204"/>
      <c r="H1" s="204"/>
    </row>
    <row r="2" spans="1:8" ht="12.75">
      <c r="A2" s="197"/>
      <c r="B2" s="197"/>
      <c r="C2" s="197"/>
      <c r="D2" s="197"/>
      <c r="E2" s="197"/>
      <c r="F2" s="197"/>
      <c r="G2" s="197"/>
      <c r="H2" s="197"/>
    </row>
    <row r="3" spans="1:6" ht="12.75" customHeight="1">
      <c r="A3" s="218"/>
      <c r="B3" s="218"/>
      <c r="C3" s="218"/>
      <c r="D3" s="218"/>
      <c r="E3" s="218"/>
      <c r="F3" s="218"/>
    </row>
    <row r="4" spans="1:8" ht="12.75" customHeight="1">
      <c r="A4" s="203" t="s">
        <v>236</v>
      </c>
      <c r="B4" s="203"/>
      <c r="C4" s="203"/>
      <c r="D4" s="203"/>
      <c r="E4" s="203"/>
      <c r="F4" s="203"/>
      <c r="G4" s="203"/>
      <c r="H4" s="203"/>
    </row>
    <row r="5" spans="1:8" ht="12.75" customHeight="1">
      <c r="A5" s="203" t="s">
        <v>237</v>
      </c>
      <c r="B5" s="203"/>
      <c r="C5" s="203"/>
      <c r="D5" s="203"/>
      <c r="E5" s="203"/>
      <c r="F5" s="203"/>
      <c r="G5" s="203"/>
      <c r="H5" s="203"/>
    </row>
    <row r="6" spans="2:4" ht="12.75">
      <c r="B6" s="67"/>
      <c r="C6" s="67"/>
      <c r="D6" s="67"/>
    </row>
    <row r="7" spans="1:8" ht="12.75" customHeight="1">
      <c r="A7" s="219" t="s">
        <v>2</v>
      </c>
      <c r="B7" s="219"/>
      <c r="C7" s="219"/>
      <c r="D7" s="219"/>
      <c r="E7" s="219"/>
      <c r="F7" s="219"/>
      <c r="G7" s="219"/>
      <c r="H7" s="219"/>
    </row>
    <row r="8" spans="1:8" ht="36" customHeight="1">
      <c r="A8" s="192" t="s">
        <v>3</v>
      </c>
      <c r="B8" s="192"/>
      <c r="C8" s="192" t="s">
        <v>238</v>
      </c>
      <c r="D8" s="192" t="s">
        <v>239</v>
      </c>
      <c r="E8" s="194" t="s">
        <v>5</v>
      </c>
      <c r="F8" s="195" t="s">
        <v>6</v>
      </c>
      <c r="G8" s="192" t="s">
        <v>7</v>
      </c>
      <c r="H8" s="192" t="s">
        <v>8</v>
      </c>
    </row>
    <row r="9" spans="1:8" ht="12.75">
      <c r="A9" s="192"/>
      <c r="B9" s="192"/>
      <c r="C9" s="192"/>
      <c r="D9" s="192"/>
      <c r="E9" s="194"/>
      <c r="F9" s="195"/>
      <c r="G9" s="192"/>
      <c r="H9" s="192"/>
    </row>
    <row r="10" spans="1:8" ht="12.75">
      <c r="A10" s="34"/>
      <c r="B10" s="34"/>
      <c r="C10" s="34" t="s">
        <v>9</v>
      </c>
      <c r="D10" s="34" t="s">
        <v>10</v>
      </c>
      <c r="E10" s="47" t="s">
        <v>11</v>
      </c>
      <c r="F10" s="47" t="s">
        <v>12</v>
      </c>
      <c r="G10" s="7" t="s">
        <v>13</v>
      </c>
      <c r="H10" s="7" t="s">
        <v>240</v>
      </c>
    </row>
    <row r="11" spans="1:8" ht="12.75">
      <c r="A11" s="7" t="s">
        <v>14</v>
      </c>
      <c r="B11" s="68" t="s">
        <v>15</v>
      </c>
      <c r="C11" s="69" t="s">
        <v>241</v>
      </c>
      <c r="D11" s="70"/>
      <c r="E11" s="11"/>
      <c r="F11" s="11"/>
      <c r="G11" s="11"/>
      <c r="H11" s="11"/>
    </row>
    <row r="12" spans="1:8" ht="12.75">
      <c r="A12" s="7" t="s">
        <v>17</v>
      </c>
      <c r="B12" s="7" t="s">
        <v>14</v>
      </c>
      <c r="C12" s="15" t="s">
        <v>242</v>
      </c>
      <c r="D12" s="71"/>
      <c r="E12" s="15">
        <f>SUM(E13)</f>
        <v>2000</v>
      </c>
      <c r="F12" s="15">
        <f>SUM(F13)</f>
        <v>2000</v>
      </c>
      <c r="G12" s="15">
        <f>SUM(G13)</f>
        <v>2975</v>
      </c>
      <c r="H12" s="17">
        <f aca="true" t="shared" si="0" ref="H12:H40">G12/F12</f>
        <v>1.4875</v>
      </c>
    </row>
    <row r="13" spans="1:8" ht="12.75">
      <c r="A13" s="7" t="s">
        <v>19</v>
      </c>
      <c r="B13" s="7"/>
      <c r="C13" s="19" t="s">
        <v>243</v>
      </c>
      <c r="D13" s="71"/>
      <c r="E13" s="11">
        <v>2000</v>
      </c>
      <c r="F13" s="19">
        <f>SUM(E13:E13)</f>
        <v>2000</v>
      </c>
      <c r="G13" s="11">
        <v>2975</v>
      </c>
      <c r="H13" s="17">
        <f t="shared" si="0"/>
        <v>1.4875</v>
      </c>
    </row>
    <row r="14" spans="1:8" ht="12.75">
      <c r="A14" s="7" t="s">
        <v>21</v>
      </c>
      <c r="B14" s="7" t="s">
        <v>17</v>
      </c>
      <c r="C14" s="15" t="s">
        <v>244</v>
      </c>
      <c r="D14" s="72">
        <v>1</v>
      </c>
      <c r="E14" s="15">
        <f>SUM(E15:E17)</f>
        <v>5360</v>
      </c>
      <c r="F14" s="15">
        <f>SUM(F15:F17)</f>
        <v>5452</v>
      </c>
      <c r="G14" s="15">
        <f>SUM(G15:G17)</f>
        <v>5165</v>
      </c>
      <c r="H14" s="17">
        <f t="shared" si="0"/>
        <v>0.9473587674247982</v>
      </c>
    </row>
    <row r="15" spans="1:8" ht="12.75">
      <c r="A15" s="7" t="s">
        <v>23</v>
      </c>
      <c r="B15" s="7"/>
      <c r="C15" s="19" t="s">
        <v>70</v>
      </c>
      <c r="D15" s="71"/>
      <c r="E15" s="11">
        <v>3040</v>
      </c>
      <c r="F15" s="19">
        <v>3113</v>
      </c>
      <c r="G15" s="11">
        <v>3425</v>
      </c>
      <c r="H15" s="17">
        <f t="shared" si="0"/>
        <v>1.1002248634757468</v>
      </c>
    </row>
    <row r="16" spans="1:8" ht="12.75">
      <c r="A16" s="7" t="s">
        <v>25</v>
      </c>
      <c r="B16" s="7"/>
      <c r="C16" s="19" t="s">
        <v>71</v>
      </c>
      <c r="D16" s="71"/>
      <c r="E16" s="11">
        <v>820</v>
      </c>
      <c r="F16" s="19">
        <v>839</v>
      </c>
      <c r="G16" s="11">
        <v>797</v>
      </c>
      <c r="H16" s="17">
        <f t="shared" si="0"/>
        <v>0.9499404052443385</v>
      </c>
    </row>
    <row r="17" spans="1:8" ht="12.75">
      <c r="A17" s="7" t="s">
        <v>27</v>
      </c>
      <c r="B17" s="7"/>
      <c r="C17" s="19" t="s">
        <v>245</v>
      </c>
      <c r="D17" s="71"/>
      <c r="E17" s="11">
        <v>1500</v>
      </c>
      <c r="F17" s="19">
        <f>SUM(E17:E17)</f>
        <v>1500</v>
      </c>
      <c r="G17" s="11">
        <v>943</v>
      </c>
      <c r="H17" s="17">
        <f t="shared" si="0"/>
        <v>0.6286666666666667</v>
      </c>
    </row>
    <row r="18" spans="1:8" ht="12.75">
      <c r="A18" s="7" t="s">
        <v>30</v>
      </c>
      <c r="B18" s="7" t="s">
        <v>21</v>
      </c>
      <c r="C18" s="15" t="s">
        <v>246</v>
      </c>
      <c r="D18" s="71"/>
      <c r="E18" s="15">
        <f>E19</f>
        <v>100</v>
      </c>
      <c r="F18" s="15">
        <f>F19</f>
        <v>100</v>
      </c>
      <c r="G18" s="15">
        <f>G19</f>
        <v>0</v>
      </c>
      <c r="H18" s="17">
        <f t="shared" si="0"/>
        <v>0</v>
      </c>
    </row>
    <row r="19" spans="1:8" ht="12.75">
      <c r="A19" s="7" t="s">
        <v>32</v>
      </c>
      <c r="B19" s="7"/>
      <c r="C19" s="19" t="s">
        <v>243</v>
      </c>
      <c r="D19" s="71"/>
      <c r="E19" s="11">
        <v>100</v>
      </c>
      <c r="F19" s="19">
        <f>SUM(E19:E19)</f>
        <v>100</v>
      </c>
      <c r="G19" s="11">
        <v>0</v>
      </c>
      <c r="H19" s="17">
        <f t="shared" si="0"/>
        <v>0</v>
      </c>
    </row>
    <row r="20" spans="1:8" ht="12.75">
      <c r="A20" s="7" t="s">
        <v>34</v>
      </c>
      <c r="B20" s="7" t="s">
        <v>23</v>
      </c>
      <c r="C20" s="15" t="s">
        <v>247</v>
      </c>
      <c r="D20" s="73">
        <v>11</v>
      </c>
      <c r="E20" s="15">
        <f>SUM(E21:E23)</f>
        <v>44523</v>
      </c>
      <c r="F20" s="15">
        <f>SUM(F21:F23)</f>
        <v>47410</v>
      </c>
      <c r="G20" s="15">
        <f>SUM(G21:G23)</f>
        <v>57990</v>
      </c>
      <c r="H20" s="17">
        <f t="shared" si="0"/>
        <v>1.2231596709554946</v>
      </c>
    </row>
    <row r="21" spans="1:8" ht="12.75">
      <c r="A21" s="7" t="s">
        <v>36</v>
      </c>
      <c r="B21" s="7"/>
      <c r="C21" s="19" t="s">
        <v>70</v>
      </c>
      <c r="D21" s="71"/>
      <c r="E21" s="11">
        <v>18523</v>
      </c>
      <c r="F21" s="19">
        <v>20796</v>
      </c>
      <c r="G21" s="11">
        <v>20729</v>
      </c>
      <c r="H21" s="17">
        <f t="shared" si="0"/>
        <v>0.996778226582035</v>
      </c>
    </row>
    <row r="22" spans="1:8" ht="12.75">
      <c r="A22" s="7" t="s">
        <v>38</v>
      </c>
      <c r="B22" s="7"/>
      <c r="C22" s="19" t="s">
        <v>71</v>
      </c>
      <c r="D22" s="71"/>
      <c r="E22" s="11">
        <v>5000</v>
      </c>
      <c r="F22" s="19">
        <v>5614</v>
      </c>
      <c r="G22" s="11">
        <v>4908</v>
      </c>
      <c r="H22" s="17">
        <f t="shared" si="0"/>
        <v>0.8742429640185251</v>
      </c>
    </row>
    <row r="23" spans="1:8" ht="12.75">
      <c r="A23" s="7" t="s">
        <v>39</v>
      </c>
      <c r="B23" s="7"/>
      <c r="C23" s="19" t="s">
        <v>245</v>
      </c>
      <c r="D23" s="71"/>
      <c r="E23" s="11">
        <v>21000</v>
      </c>
      <c r="F23" s="19">
        <f>SUM(E23:E23)</f>
        <v>21000</v>
      </c>
      <c r="G23" s="11">
        <v>32353</v>
      </c>
      <c r="H23" s="17">
        <f t="shared" si="0"/>
        <v>1.5406190476190476</v>
      </c>
    </row>
    <row r="24" spans="1:8" ht="12.75">
      <c r="A24" s="7" t="s">
        <v>42</v>
      </c>
      <c r="B24" s="7" t="s">
        <v>25</v>
      </c>
      <c r="C24" s="15" t="s">
        <v>235</v>
      </c>
      <c r="D24" s="72">
        <v>0.5</v>
      </c>
      <c r="E24" s="15">
        <f>SUM(E25:E27)</f>
        <v>1644</v>
      </c>
      <c r="F24" s="15">
        <f>SUM(F25:F27)</f>
        <v>1676</v>
      </c>
      <c r="G24" s="15">
        <f>SUM(G25:G27)</f>
        <v>1453</v>
      </c>
      <c r="H24" s="17">
        <f t="shared" si="0"/>
        <v>0.866945107398568</v>
      </c>
    </row>
    <row r="25" spans="1:8" ht="12.75">
      <c r="A25" s="7" t="s">
        <v>45</v>
      </c>
      <c r="B25" s="7"/>
      <c r="C25" s="19" t="s">
        <v>70</v>
      </c>
      <c r="D25" s="71"/>
      <c r="E25" s="11">
        <v>586</v>
      </c>
      <c r="F25" s="19">
        <v>611</v>
      </c>
      <c r="G25" s="11">
        <v>676</v>
      </c>
      <c r="H25" s="17">
        <f t="shared" si="0"/>
        <v>1.1063829787234043</v>
      </c>
    </row>
    <row r="26" spans="1:8" ht="12.75">
      <c r="A26" s="7" t="s">
        <v>48</v>
      </c>
      <c r="B26" s="7"/>
      <c r="C26" s="19" t="s">
        <v>71</v>
      </c>
      <c r="D26" s="71"/>
      <c r="E26" s="11">
        <v>158</v>
      </c>
      <c r="F26" s="19">
        <v>165</v>
      </c>
      <c r="G26" s="11">
        <v>97</v>
      </c>
      <c r="H26" s="17">
        <f t="shared" si="0"/>
        <v>0.5878787878787879</v>
      </c>
    </row>
    <row r="27" spans="1:8" ht="12.75">
      <c r="A27" s="7" t="s">
        <v>50</v>
      </c>
      <c r="B27" s="7"/>
      <c r="C27" s="19" t="s">
        <v>245</v>
      </c>
      <c r="D27" s="71"/>
      <c r="E27" s="11">
        <v>900</v>
      </c>
      <c r="F27" s="19">
        <f>SUM(E27:E27)</f>
        <v>900</v>
      </c>
      <c r="G27" s="11">
        <v>680</v>
      </c>
      <c r="H27" s="17">
        <f t="shared" si="0"/>
        <v>0.7555555555555555</v>
      </c>
    </row>
    <row r="28" spans="1:8" ht="12.75">
      <c r="A28" s="7" t="s">
        <v>52</v>
      </c>
      <c r="B28" s="7" t="s">
        <v>27</v>
      </c>
      <c r="C28" s="15" t="s">
        <v>248</v>
      </c>
      <c r="D28" s="71"/>
      <c r="E28" s="15">
        <f>E29</f>
        <v>13000</v>
      </c>
      <c r="F28" s="15">
        <f>F29</f>
        <v>13000</v>
      </c>
      <c r="G28" s="15">
        <f>G29</f>
        <v>8435</v>
      </c>
      <c r="H28" s="17">
        <f t="shared" si="0"/>
        <v>0.6488461538461539</v>
      </c>
    </row>
    <row r="29" spans="1:8" ht="12.75">
      <c r="A29" s="7" t="s">
        <v>53</v>
      </c>
      <c r="B29" s="7"/>
      <c r="C29" s="19" t="s">
        <v>243</v>
      </c>
      <c r="D29" s="71"/>
      <c r="E29" s="11">
        <v>13000</v>
      </c>
      <c r="F29" s="19">
        <f>SUM(E29:E29)</f>
        <v>13000</v>
      </c>
      <c r="G29" s="11">
        <v>8435</v>
      </c>
      <c r="H29" s="17">
        <f t="shared" si="0"/>
        <v>0.6488461538461539</v>
      </c>
    </row>
    <row r="30" spans="1:8" ht="12.75">
      <c r="A30" s="7" t="s">
        <v>56</v>
      </c>
      <c r="B30" s="7" t="s">
        <v>30</v>
      </c>
      <c r="C30" s="15" t="s">
        <v>249</v>
      </c>
      <c r="D30" s="71"/>
      <c r="E30" s="15">
        <f>E31</f>
        <v>1000</v>
      </c>
      <c r="F30" s="15">
        <f>F31</f>
        <v>1000</v>
      </c>
      <c r="G30" s="15">
        <f>G31</f>
        <v>920</v>
      </c>
      <c r="H30" s="17">
        <f t="shared" si="0"/>
        <v>0.92</v>
      </c>
    </row>
    <row r="31" spans="1:8" ht="12.75">
      <c r="A31" s="7" t="s">
        <v>58</v>
      </c>
      <c r="B31" s="7"/>
      <c r="C31" s="19" t="s">
        <v>243</v>
      </c>
      <c r="D31" s="71"/>
      <c r="E31" s="11">
        <v>1000</v>
      </c>
      <c r="F31" s="19">
        <f>SUM(E31:E31)</f>
        <v>1000</v>
      </c>
      <c r="G31" s="11">
        <v>920</v>
      </c>
      <c r="H31" s="17">
        <f t="shared" si="0"/>
        <v>0.92</v>
      </c>
    </row>
    <row r="32" spans="1:8" ht="12.75">
      <c r="A32" s="7" t="s">
        <v>61</v>
      </c>
      <c r="B32" s="7" t="s">
        <v>32</v>
      </c>
      <c r="C32" s="15" t="s">
        <v>229</v>
      </c>
      <c r="D32" s="71"/>
      <c r="E32" s="15">
        <f>E33</f>
        <v>1000</v>
      </c>
      <c r="F32" s="15">
        <f>F33</f>
        <v>1000</v>
      </c>
      <c r="G32" s="15">
        <f>G33</f>
        <v>432</v>
      </c>
      <c r="H32" s="17">
        <f t="shared" si="0"/>
        <v>0.432</v>
      </c>
    </row>
    <row r="33" spans="1:8" ht="12.75">
      <c r="A33" s="7" t="s">
        <v>64</v>
      </c>
      <c r="B33" s="7"/>
      <c r="C33" s="19" t="s">
        <v>243</v>
      </c>
      <c r="D33" s="71"/>
      <c r="E33" s="11">
        <v>1000</v>
      </c>
      <c r="F33" s="19">
        <f>SUM(E33:E33)</f>
        <v>1000</v>
      </c>
      <c r="G33" s="11">
        <v>432</v>
      </c>
      <c r="H33" s="17">
        <f t="shared" si="0"/>
        <v>0.432</v>
      </c>
    </row>
    <row r="34" spans="1:8" ht="12.75">
      <c r="A34" s="7" t="s">
        <v>66</v>
      </c>
      <c r="B34" s="7" t="s">
        <v>34</v>
      </c>
      <c r="C34" s="15" t="s">
        <v>250</v>
      </c>
      <c r="D34" s="73">
        <v>1.25</v>
      </c>
      <c r="E34" s="15">
        <f>SUM(E35:E37)</f>
        <v>4686</v>
      </c>
      <c r="F34" s="15">
        <f>SUM(F35:F37)</f>
        <v>5094</v>
      </c>
      <c r="G34" s="15">
        <f>SUM(G35:G37)</f>
        <v>4789</v>
      </c>
      <c r="H34" s="17">
        <f t="shared" si="0"/>
        <v>0.9401256380054966</v>
      </c>
    </row>
    <row r="35" spans="1:8" ht="12.75">
      <c r="A35" s="7" t="s">
        <v>102</v>
      </c>
      <c r="B35" s="7"/>
      <c r="C35" s="19" t="s">
        <v>70</v>
      </c>
      <c r="D35" s="71"/>
      <c r="E35" s="11">
        <v>2746</v>
      </c>
      <c r="F35" s="19">
        <v>3066</v>
      </c>
      <c r="G35" s="11">
        <v>3060</v>
      </c>
      <c r="H35" s="17">
        <f t="shared" si="0"/>
        <v>0.9980430528375733</v>
      </c>
    </row>
    <row r="36" spans="1:8" ht="12.75">
      <c r="A36" s="7" t="s">
        <v>104</v>
      </c>
      <c r="B36" s="7"/>
      <c r="C36" s="19" t="s">
        <v>71</v>
      </c>
      <c r="D36" s="71"/>
      <c r="E36" s="11">
        <v>740</v>
      </c>
      <c r="F36" s="19">
        <v>828</v>
      </c>
      <c r="G36" s="11">
        <v>811</v>
      </c>
      <c r="H36" s="17">
        <f t="shared" si="0"/>
        <v>0.9794685990338164</v>
      </c>
    </row>
    <row r="37" spans="1:8" ht="12.75">
      <c r="A37" s="7" t="s">
        <v>106</v>
      </c>
      <c r="B37" s="7"/>
      <c r="C37" s="19" t="s">
        <v>245</v>
      </c>
      <c r="D37" s="71"/>
      <c r="E37" s="11">
        <v>1200</v>
      </c>
      <c r="F37" s="19">
        <f>SUM(E37:E37)</f>
        <v>1200</v>
      </c>
      <c r="G37" s="11">
        <v>918</v>
      </c>
      <c r="H37" s="17">
        <f t="shared" si="0"/>
        <v>0.765</v>
      </c>
    </row>
    <row r="38" spans="1:8" ht="12.75">
      <c r="A38" s="7" t="s">
        <v>108</v>
      </c>
      <c r="B38" s="7" t="s">
        <v>36</v>
      </c>
      <c r="C38" s="15" t="s">
        <v>231</v>
      </c>
      <c r="D38" s="72">
        <v>8</v>
      </c>
      <c r="E38" s="15">
        <f>SUM(E39:E41)</f>
        <v>2540</v>
      </c>
      <c r="F38" s="15">
        <f>SUM(F39:F41)</f>
        <v>6338</v>
      </c>
      <c r="G38" s="15">
        <f>SUM(G39:G41)</f>
        <v>4304</v>
      </c>
      <c r="H38" s="17">
        <f t="shared" si="0"/>
        <v>0.6790785736825496</v>
      </c>
    </row>
    <row r="39" spans="1:8" ht="12.75">
      <c r="A39" s="7" t="s">
        <v>110</v>
      </c>
      <c r="B39" s="7"/>
      <c r="C39" s="19" t="s">
        <v>70</v>
      </c>
      <c r="D39" s="71"/>
      <c r="E39" s="11">
        <v>2000</v>
      </c>
      <c r="F39" s="19">
        <v>5348</v>
      </c>
      <c r="G39" s="11">
        <v>3374</v>
      </c>
      <c r="H39" s="17">
        <f t="shared" si="0"/>
        <v>0.6308900523560209</v>
      </c>
    </row>
    <row r="40" spans="1:8" ht="12.75">
      <c r="A40" s="7" t="s">
        <v>112</v>
      </c>
      <c r="B40" s="7"/>
      <c r="C40" s="19" t="s">
        <v>71</v>
      </c>
      <c r="D40" s="71"/>
      <c r="E40" s="11">
        <v>540</v>
      </c>
      <c r="F40" s="19">
        <v>990</v>
      </c>
      <c r="G40" s="11">
        <v>530</v>
      </c>
      <c r="H40" s="17">
        <f t="shared" si="0"/>
        <v>0.5353535353535354</v>
      </c>
    </row>
    <row r="41" spans="1:8" ht="12.75">
      <c r="A41" s="7" t="s">
        <v>114</v>
      </c>
      <c r="B41" s="7"/>
      <c r="C41" s="19" t="s">
        <v>245</v>
      </c>
      <c r="D41" s="71"/>
      <c r="E41" s="11"/>
      <c r="F41" s="19">
        <f>SUM(E41:E41)</f>
        <v>0</v>
      </c>
      <c r="G41" s="11">
        <v>400</v>
      </c>
      <c r="H41" s="17"/>
    </row>
    <row r="42" spans="1:8" ht="12.75">
      <c r="A42" s="7" t="s">
        <v>115</v>
      </c>
      <c r="B42" s="7" t="s">
        <v>38</v>
      </c>
      <c r="C42" s="15" t="s">
        <v>219</v>
      </c>
      <c r="D42" s="71"/>
      <c r="E42" s="15">
        <f>E43</f>
        <v>100</v>
      </c>
      <c r="F42" s="15">
        <f>F43</f>
        <v>100</v>
      </c>
      <c r="G42" s="15">
        <f>G43</f>
        <v>1</v>
      </c>
      <c r="H42" s="17">
        <f>G42/F42</f>
        <v>0.01</v>
      </c>
    </row>
    <row r="43" spans="1:8" ht="12.75">
      <c r="A43" s="7" t="s">
        <v>117</v>
      </c>
      <c r="B43" s="7"/>
      <c r="C43" s="19" t="s">
        <v>243</v>
      </c>
      <c r="D43" s="71"/>
      <c r="E43" s="11">
        <v>100</v>
      </c>
      <c r="F43" s="19">
        <f>SUM(E43:E43)</f>
        <v>100</v>
      </c>
      <c r="G43" s="11">
        <v>1</v>
      </c>
      <c r="H43" s="17">
        <f>G43/F43</f>
        <v>0.01</v>
      </c>
    </row>
    <row r="44" spans="1:8" ht="12.75">
      <c r="A44" s="7" t="s">
        <v>119</v>
      </c>
      <c r="B44" s="74"/>
      <c r="C44" s="75"/>
      <c r="D44" s="76"/>
      <c r="E44" s="58"/>
      <c r="F44" s="15"/>
      <c r="G44" s="202" t="s">
        <v>251</v>
      </c>
      <c r="H44" s="202"/>
    </row>
    <row r="45" spans="1:8" ht="12.75">
      <c r="A45" s="7" t="s">
        <v>121</v>
      </c>
      <c r="B45" s="7" t="s">
        <v>39</v>
      </c>
      <c r="C45" s="15" t="s">
        <v>252</v>
      </c>
      <c r="D45" s="72">
        <v>1</v>
      </c>
      <c r="E45" s="15">
        <f>SUM(E46:E48)</f>
        <v>0</v>
      </c>
      <c r="F45" s="15">
        <f>SUM(F46:F48)</f>
        <v>4518</v>
      </c>
      <c r="G45" s="15">
        <f>SUM(G46:G48)</f>
        <v>3666</v>
      </c>
      <c r="H45" s="17">
        <f aca="true" t="shared" si="1" ref="H45:H66">G45/F45</f>
        <v>0.8114209827357237</v>
      </c>
    </row>
    <row r="46" spans="1:8" ht="12.75">
      <c r="A46" s="7" t="s">
        <v>122</v>
      </c>
      <c r="B46" s="7"/>
      <c r="C46" s="19" t="s">
        <v>70</v>
      </c>
      <c r="D46" s="71"/>
      <c r="E46" s="11"/>
      <c r="F46" s="19">
        <v>1576</v>
      </c>
      <c r="G46" s="11">
        <v>1569</v>
      </c>
      <c r="H46" s="17">
        <f t="shared" si="1"/>
        <v>0.9955583756345178</v>
      </c>
    </row>
    <row r="47" spans="1:8" ht="12.75">
      <c r="A47" s="7" t="s">
        <v>124</v>
      </c>
      <c r="B47" s="7"/>
      <c r="C47" s="19" t="s">
        <v>71</v>
      </c>
      <c r="D47" s="71"/>
      <c r="E47" s="11"/>
      <c r="F47" s="19">
        <v>422</v>
      </c>
      <c r="G47" s="11">
        <v>411</v>
      </c>
      <c r="H47" s="17">
        <f t="shared" si="1"/>
        <v>0.9739336492890995</v>
      </c>
    </row>
    <row r="48" spans="1:8" ht="12.75">
      <c r="A48" s="7" t="s">
        <v>126</v>
      </c>
      <c r="B48" s="7"/>
      <c r="C48" s="19" t="s">
        <v>245</v>
      </c>
      <c r="D48" s="71"/>
      <c r="E48" s="11"/>
      <c r="F48" s="19">
        <v>2520</v>
      </c>
      <c r="G48" s="11">
        <v>1686</v>
      </c>
      <c r="H48" s="17">
        <f t="shared" si="1"/>
        <v>0.669047619047619</v>
      </c>
    </row>
    <row r="49" spans="1:8" ht="12.75">
      <c r="A49" s="7" t="s">
        <v>127</v>
      </c>
      <c r="B49" s="7"/>
      <c r="C49" s="15" t="s">
        <v>233</v>
      </c>
      <c r="D49" s="72">
        <v>5</v>
      </c>
      <c r="E49" s="15">
        <f>SUM(E50:E52)</f>
        <v>21229</v>
      </c>
      <c r="F49" s="15">
        <f>SUM(F50:F52)</f>
        <v>16238</v>
      </c>
      <c r="G49" s="15">
        <f>SUM(G50:G52)</f>
        <v>16560</v>
      </c>
      <c r="H49" s="17">
        <f t="shared" si="1"/>
        <v>1.019830028328612</v>
      </c>
    </row>
    <row r="50" spans="1:8" ht="12.75">
      <c r="A50" s="7" t="s">
        <v>129</v>
      </c>
      <c r="B50" s="7"/>
      <c r="C50" s="19" t="s">
        <v>70</v>
      </c>
      <c r="D50" s="71"/>
      <c r="E50" s="11">
        <v>8842</v>
      </c>
      <c r="F50" s="19">
        <v>6893</v>
      </c>
      <c r="G50" s="11">
        <v>5643</v>
      </c>
      <c r="H50" s="17">
        <f t="shared" si="1"/>
        <v>0.8186566081531989</v>
      </c>
    </row>
    <row r="51" spans="1:8" ht="12.75">
      <c r="A51" s="7" t="s">
        <v>131</v>
      </c>
      <c r="B51" s="7"/>
      <c r="C51" s="19" t="s">
        <v>71</v>
      </c>
      <c r="D51" s="71"/>
      <c r="E51" s="11">
        <v>2387</v>
      </c>
      <c r="F51" s="19">
        <v>1865</v>
      </c>
      <c r="G51" s="11">
        <v>1521</v>
      </c>
      <c r="H51" s="17">
        <f t="shared" si="1"/>
        <v>0.8155495978552278</v>
      </c>
    </row>
    <row r="52" spans="1:8" ht="12.75">
      <c r="A52" s="7" t="s">
        <v>133</v>
      </c>
      <c r="B52" s="7"/>
      <c r="C52" s="19" t="s">
        <v>245</v>
      </c>
      <c r="D52" s="71"/>
      <c r="E52" s="11">
        <v>10000</v>
      </c>
      <c r="F52" s="19">
        <v>7480</v>
      </c>
      <c r="G52" s="11">
        <v>9396</v>
      </c>
      <c r="H52" s="17">
        <f t="shared" si="1"/>
        <v>1.2561497326203208</v>
      </c>
    </row>
    <row r="53" spans="1:8" ht="12.75">
      <c r="A53" s="7" t="s">
        <v>135</v>
      </c>
      <c r="B53" s="7" t="s">
        <v>42</v>
      </c>
      <c r="C53" s="15" t="s">
        <v>253</v>
      </c>
      <c r="D53" s="71"/>
      <c r="E53" s="15">
        <f>E54</f>
        <v>450</v>
      </c>
      <c r="F53" s="15">
        <f>F54</f>
        <v>450</v>
      </c>
      <c r="G53" s="15">
        <f>G54</f>
        <v>273</v>
      </c>
      <c r="H53" s="17">
        <f t="shared" si="1"/>
        <v>0.6066666666666667</v>
      </c>
    </row>
    <row r="54" spans="1:8" ht="12.75">
      <c r="A54" s="7" t="s">
        <v>136</v>
      </c>
      <c r="B54" s="7"/>
      <c r="C54" s="19" t="s">
        <v>243</v>
      </c>
      <c r="D54" s="71"/>
      <c r="E54" s="11">
        <v>450</v>
      </c>
      <c r="F54" s="19">
        <f>SUM(E54:E54)</f>
        <v>450</v>
      </c>
      <c r="G54" s="11">
        <v>273</v>
      </c>
      <c r="H54" s="17">
        <f t="shared" si="1"/>
        <v>0.6066666666666667</v>
      </c>
    </row>
    <row r="55" spans="1:8" ht="12.75">
      <c r="A55" s="7" t="s">
        <v>137</v>
      </c>
      <c r="B55" s="7" t="s">
        <v>45</v>
      </c>
      <c r="C55" s="15" t="s">
        <v>254</v>
      </c>
      <c r="D55" s="72">
        <v>6</v>
      </c>
      <c r="E55" s="15">
        <f>SUM(E56:E58)</f>
        <v>19233</v>
      </c>
      <c r="F55" s="15">
        <f>SUM(F56:F58)</f>
        <v>18685</v>
      </c>
      <c r="G55" s="15">
        <f>SUM(G56:G58)</f>
        <v>20857</v>
      </c>
      <c r="H55" s="17">
        <f t="shared" si="1"/>
        <v>1.1162429756489163</v>
      </c>
    </row>
    <row r="56" spans="1:8" ht="12.75">
      <c r="A56" s="7" t="s">
        <v>139</v>
      </c>
      <c r="B56" s="7"/>
      <c r="C56" s="19" t="s">
        <v>70</v>
      </c>
      <c r="D56" s="71"/>
      <c r="E56" s="11">
        <v>6483</v>
      </c>
      <c r="F56" s="19">
        <v>6051</v>
      </c>
      <c r="G56" s="11">
        <v>5069</v>
      </c>
      <c r="H56" s="17">
        <f t="shared" si="1"/>
        <v>0.8377127747479756</v>
      </c>
    </row>
    <row r="57" spans="1:8" ht="12.75">
      <c r="A57" s="7" t="s">
        <v>140</v>
      </c>
      <c r="B57" s="7"/>
      <c r="C57" s="19" t="s">
        <v>71</v>
      </c>
      <c r="D57" s="71"/>
      <c r="E57" s="11">
        <v>1750</v>
      </c>
      <c r="F57" s="19">
        <v>1634</v>
      </c>
      <c r="G57" s="11">
        <v>1349</v>
      </c>
      <c r="H57" s="17">
        <f t="shared" si="1"/>
        <v>0.8255813953488372</v>
      </c>
    </row>
    <row r="58" spans="1:8" ht="12.75">
      <c r="A58" s="7" t="s">
        <v>142</v>
      </c>
      <c r="B58" s="7"/>
      <c r="C58" s="19" t="s">
        <v>245</v>
      </c>
      <c r="D58" s="71"/>
      <c r="E58" s="11">
        <v>11000</v>
      </c>
      <c r="F58" s="19">
        <f>SUM(E58:E58)</f>
        <v>11000</v>
      </c>
      <c r="G58" s="11">
        <v>14439</v>
      </c>
      <c r="H58" s="17">
        <f t="shared" si="1"/>
        <v>1.3126363636363636</v>
      </c>
    </row>
    <row r="59" spans="1:8" ht="12.75">
      <c r="A59" s="7" t="s">
        <v>143</v>
      </c>
      <c r="B59" s="7"/>
      <c r="C59" s="15" t="s">
        <v>255</v>
      </c>
      <c r="D59" s="71">
        <v>4.75</v>
      </c>
      <c r="E59" s="15">
        <f>SUM(E60:E62)</f>
        <v>28815</v>
      </c>
      <c r="F59" s="15">
        <f>SUM(F60:F62)</f>
        <v>30056</v>
      </c>
      <c r="G59" s="15">
        <f>SUM(G60:G62)</f>
        <v>29895</v>
      </c>
      <c r="H59" s="17">
        <f t="shared" si="1"/>
        <v>0.9946433324461006</v>
      </c>
    </row>
    <row r="60" spans="1:8" ht="12.75">
      <c r="A60" s="7" t="s">
        <v>145</v>
      </c>
      <c r="B60" s="7"/>
      <c r="C60" s="19" t="s">
        <v>70</v>
      </c>
      <c r="D60" s="71"/>
      <c r="E60" s="11">
        <v>7354</v>
      </c>
      <c r="F60" s="19">
        <v>8330</v>
      </c>
      <c r="G60" s="11">
        <v>7637</v>
      </c>
      <c r="H60" s="17">
        <f t="shared" si="1"/>
        <v>0.9168067226890756</v>
      </c>
    </row>
    <row r="61" spans="1:8" ht="12.75">
      <c r="A61" s="7" t="s">
        <v>147</v>
      </c>
      <c r="B61" s="7"/>
      <c r="C61" s="19" t="s">
        <v>71</v>
      </c>
      <c r="D61" s="71"/>
      <c r="E61" s="11">
        <v>2070</v>
      </c>
      <c r="F61" s="19">
        <v>2335</v>
      </c>
      <c r="G61" s="11">
        <v>1788</v>
      </c>
      <c r="H61" s="17">
        <f t="shared" si="1"/>
        <v>0.7657387580299786</v>
      </c>
    </row>
    <row r="62" spans="1:8" ht="12.75">
      <c r="A62" s="7" t="s">
        <v>148</v>
      </c>
      <c r="B62" s="7"/>
      <c r="C62" s="19" t="s">
        <v>245</v>
      </c>
      <c r="D62" s="71"/>
      <c r="E62" s="11">
        <v>19391</v>
      </c>
      <c r="F62" s="19">
        <v>19391</v>
      </c>
      <c r="G62" s="11">
        <v>20470</v>
      </c>
      <c r="H62" s="17">
        <f t="shared" si="1"/>
        <v>1.0556443710999948</v>
      </c>
    </row>
    <row r="63" spans="1:8" ht="12.75">
      <c r="A63" s="7" t="s">
        <v>150</v>
      </c>
      <c r="B63" s="7"/>
      <c r="C63" s="15" t="s">
        <v>256</v>
      </c>
      <c r="D63" s="72">
        <v>3</v>
      </c>
      <c r="E63" s="15">
        <f>SUM(E64:E66)</f>
        <v>15087</v>
      </c>
      <c r="F63" s="15">
        <f>SUM(F64:F66)</f>
        <v>15472</v>
      </c>
      <c r="G63" s="15">
        <f>SUM(G64:G66)</f>
        <v>14646</v>
      </c>
      <c r="H63" s="17">
        <f t="shared" si="1"/>
        <v>0.9466132368148914</v>
      </c>
    </row>
    <row r="64" spans="1:8" ht="12.75">
      <c r="A64" s="7" t="s">
        <v>152</v>
      </c>
      <c r="B64" s="7"/>
      <c r="C64" s="19" t="s">
        <v>70</v>
      </c>
      <c r="D64" s="71"/>
      <c r="E64" s="11">
        <v>4321</v>
      </c>
      <c r="F64" s="19">
        <v>4652</v>
      </c>
      <c r="G64" s="11">
        <v>5028</v>
      </c>
      <c r="H64" s="17">
        <f t="shared" si="1"/>
        <v>1.0808254514187445</v>
      </c>
    </row>
    <row r="65" spans="1:8" ht="12.75">
      <c r="A65" s="7" t="s">
        <v>154</v>
      </c>
      <c r="B65" s="7"/>
      <c r="C65" s="19" t="s">
        <v>71</v>
      </c>
      <c r="D65" s="71"/>
      <c r="E65" s="11">
        <v>1166</v>
      </c>
      <c r="F65" s="19">
        <v>1220</v>
      </c>
      <c r="G65" s="11">
        <v>1108</v>
      </c>
      <c r="H65" s="17">
        <f t="shared" si="1"/>
        <v>0.9081967213114754</v>
      </c>
    </row>
    <row r="66" spans="1:8" ht="12.75">
      <c r="A66" s="7" t="s">
        <v>156</v>
      </c>
      <c r="B66" s="7"/>
      <c r="C66" s="19" t="s">
        <v>245</v>
      </c>
      <c r="D66" s="71"/>
      <c r="E66" s="11">
        <v>9600</v>
      </c>
      <c r="F66" s="19">
        <v>9600</v>
      </c>
      <c r="G66" s="11">
        <v>8510</v>
      </c>
      <c r="H66" s="17">
        <f t="shared" si="1"/>
        <v>0.8864583333333333</v>
      </c>
    </row>
    <row r="67" spans="1:8" ht="12.75">
      <c r="A67" s="7" t="s">
        <v>157</v>
      </c>
      <c r="B67" s="7"/>
      <c r="C67" s="15" t="s">
        <v>257</v>
      </c>
      <c r="D67" s="72">
        <v>9</v>
      </c>
      <c r="E67" s="15">
        <f>SUM(E68:E70)</f>
        <v>30890</v>
      </c>
      <c r="F67" s="15">
        <f>SUM(F68:F70)</f>
        <v>0</v>
      </c>
      <c r="G67" s="15">
        <f>SUM(G68:G70)</f>
        <v>0</v>
      </c>
      <c r="H67" s="17"/>
    </row>
    <row r="68" spans="1:8" ht="12.75">
      <c r="A68" s="7" t="s">
        <v>158</v>
      </c>
      <c r="B68" s="7"/>
      <c r="C68" s="19" t="s">
        <v>70</v>
      </c>
      <c r="D68" s="71"/>
      <c r="E68" s="11">
        <v>14874</v>
      </c>
      <c r="F68" s="19">
        <v>0</v>
      </c>
      <c r="G68" s="11">
        <v>0</v>
      </c>
      <c r="H68" s="17"/>
    </row>
    <row r="69" spans="1:8" ht="12.75">
      <c r="A69" s="7" t="s">
        <v>160</v>
      </c>
      <c r="B69" s="7"/>
      <c r="C69" s="19" t="s">
        <v>71</v>
      </c>
      <c r="D69" s="71"/>
      <c r="E69" s="11">
        <v>4016</v>
      </c>
      <c r="F69" s="19">
        <v>0</v>
      </c>
      <c r="G69" s="11">
        <v>0</v>
      </c>
      <c r="H69" s="17"/>
    </row>
    <row r="70" spans="1:8" ht="12.75">
      <c r="A70" s="7" t="s">
        <v>162</v>
      </c>
      <c r="B70" s="7"/>
      <c r="C70" s="19" t="s">
        <v>245</v>
      </c>
      <c r="D70" s="71"/>
      <c r="E70" s="11">
        <v>12000</v>
      </c>
      <c r="F70" s="19">
        <v>0</v>
      </c>
      <c r="G70" s="11">
        <v>0</v>
      </c>
      <c r="H70" s="17"/>
    </row>
    <row r="71" spans="1:8" ht="12.75">
      <c r="A71" s="7" t="s">
        <v>164</v>
      </c>
      <c r="B71" s="7"/>
      <c r="C71" s="15" t="s">
        <v>223</v>
      </c>
      <c r="D71" s="72">
        <v>1</v>
      </c>
      <c r="E71" s="15">
        <f>SUM(E72:E74)</f>
        <v>13540</v>
      </c>
      <c r="F71" s="15">
        <f>SUM(F72:F74)</f>
        <v>17301</v>
      </c>
      <c r="G71" s="15">
        <f>SUM(G72:G74)</f>
        <v>20742</v>
      </c>
      <c r="H71" s="17">
        <f aca="true" t="shared" si="2" ref="H71:H82">G71/F71</f>
        <v>1.1988902375585226</v>
      </c>
    </row>
    <row r="72" spans="1:8" ht="12.75">
      <c r="A72" s="7" t="s">
        <v>165</v>
      </c>
      <c r="B72" s="7"/>
      <c r="C72" s="19" t="s">
        <v>70</v>
      </c>
      <c r="D72" s="71"/>
      <c r="E72" s="11">
        <v>10268</v>
      </c>
      <c r="F72" s="19">
        <v>12119</v>
      </c>
      <c r="G72" s="11">
        <v>12015</v>
      </c>
      <c r="H72" s="17">
        <f t="shared" si="2"/>
        <v>0.9914184338641802</v>
      </c>
    </row>
    <row r="73" spans="1:8" ht="12.75">
      <c r="A73" s="7" t="s">
        <v>167</v>
      </c>
      <c r="B73" s="7"/>
      <c r="C73" s="19" t="s">
        <v>71</v>
      </c>
      <c r="D73" s="71"/>
      <c r="E73" s="11">
        <v>2772</v>
      </c>
      <c r="F73" s="19">
        <v>3241</v>
      </c>
      <c r="G73" s="11">
        <v>3082</v>
      </c>
      <c r="H73" s="17">
        <f t="shared" si="2"/>
        <v>0.9509410675717371</v>
      </c>
    </row>
    <row r="74" spans="1:8" ht="12.75">
      <c r="A74" s="7" t="s">
        <v>168</v>
      </c>
      <c r="B74" s="7"/>
      <c r="C74" s="19" t="s">
        <v>245</v>
      </c>
      <c r="D74" s="71"/>
      <c r="E74" s="11">
        <v>500</v>
      </c>
      <c r="F74" s="19">
        <v>1941</v>
      </c>
      <c r="G74" s="11">
        <v>5645</v>
      </c>
      <c r="H74" s="17">
        <f t="shared" si="2"/>
        <v>2.908294693456981</v>
      </c>
    </row>
    <row r="75" spans="1:8" ht="12.75">
      <c r="A75" s="7" t="s">
        <v>170</v>
      </c>
      <c r="B75" s="7"/>
      <c r="C75" s="15" t="s">
        <v>258</v>
      </c>
      <c r="D75" s="71"/>
      <c r="E75" s="11"/>
      <c r="F75" s="15">
        <f>SUM(F76:F78)</f>
        <v>340</v>
      </c>
      <c r="G75" s="15">
        <f>SUM(G76:G78)</f>
        <v>340</v>
      </c>
      <c r="H75" s="17">
        <f t="shared" si="2"/>
        <v>1</v>
      </c>
    </row>
    <row r="76" spans="1:8" ht="12.75">
      <c r="A76" s="7" t="s">
        <v>172</v>
      </c>
      <c r="B76" s="7"/>
      <c r="C76" s="19" t="s">
        <v>70</v>
      </c>
      <c r="D76" s="71"/>
      <c r="E76" s="11"/>
      <c r="F76" s="19">
        <v>150</v>
      </c>
      <c r="G76" s="11">
        <v>150</v>
      </c>
      <c r="H76" s="17">
        <f t="shared" si="2"/>
        <v>1</v>
      </c>
    </row>
    <row r="77" spans="1:8" ht="12.75">
      <c r="A77" s="7" t="s">
        <v>174</v>
      </c>
      <c r="B77" s="7"/>
      <c r="C77" s="19" t="s">
        <v>71</v>
      </c>
      <c r="D77" s="71"/>
      <c r="E77" s="11"/>
      <c r="F77" s="19">
        <v>40</v>
      </c>
      <c r="G77" s="11">
        <v>40</v>
      </c>
      <c r="H77" s="17">
        <f t="shared" si="2"/>
        <v>1</v>
      </c>
    </row>
    <row r="78" spans="1:8" ht="12.75">
      <c r="A78" s="7" t="s">
        <v>176</v>
      </c>
      <c r="B78" s="7"/>
      <c r="C78" s="19" t="s">
        <v>245</v>
      </c>
      <c r="D78" s="71"/>
      <c r="E78" s="11"/>
      <c r="F78" s="19">
        <v>150</v>
      </c>
      <c r="G78" s="11">
        <v>150</v>
      </c>
      <c r="H78" s="17">
        <f t="shared" si="2"/>
        <v>1</v>
      </c>
    </row>
    <row r="79" spans="1:8" ht="12.75">
      <c r="A79" s="7" t="s">
        <v>178</v>
      </c>
      <c r="B79" s="42"/>
      <c r="C79" s="77" t="s">
        <v>259</v>
      </c>
      <c r="D79" s="78">
        <f>SUM(D11:D74)</f>
        <v>51.5</v>
      </c>
      <c r="E79" s="28">
        <f>SUM(E80:E82)</f>
        <v>205197</v>
      </c>
      <c r="F79" s="28">
        <f>SUM(F80:F82)</f>
        <v>186230</v>
      </c>
      <c r="G79" s="28">
        <f>SUM(G80:G82)</f>
        <v>193443</v>
      </c>
      <c r="H79" s="30">
        <f t="shared" si="2"/>
        <v>1.0387316758846588</v>
      </c>
    </row>
    <row r="80" spans="1:8" ht="12.75">
      <c r="A80" s="7" t="s">
        <v>180</v>
      </c>
      <c r="B80" s="48"/>
      <c r="C80" s="53" t="s">
        <v>70</v>
      </c>
      <c r="D80" s="79"/>
      <c r="E80" s="61">
        <f>SUM(E15,E21,E25,E35,E46,E56,E39+E60+E64+E68+E72)+E50</f>
        <v>79037</v>
      </c>
      <c r="F80" s="61">
        <f>SUM(F15,F21,F25,F35,F46,F56,F39+F60+F64+F68+F72+F76+F50)</f>
        <v>72705</v>
      </c>
      <c r="G80" s="61">
        <f>SUM(G15,G21,G25,G35,G46,G56,G39+G60+G64+G68+G72+G76+G50)</f>
        <v>68375</v>
      </c>
      <c r="H80" s="17">
        <f t="shared" si="2"/>
        <v>0.940444261054948</v>
      </c>
    </row>
    <row r="81" spans="1:8" ht="12.75">
      <c r="A81" s="7" t="s">
        <v>182</v>
      </c>
      <c r="B81" s="48"/>
      <c r="C81" s="53" t="s">
        <v>71</v>
      </c>
      <c r="D81" s="79"/>
      <c r="E81" s="61">
        <f>E16+E22+E26+E36+E40+E47+E57+E61+E65+E69+E73+E51</f>
        <v>21419</v>
      </c>
      <c r="F81" s="61">
        <f>F16+F22+F26+F36+F40+F47+F57+F51+F61+F65+F69+F73+F77</f>
        <v>19193</v>
      </c>
      <c r="G81" s="61">
        <f>G16+G22+G26+G36+G40+G47+G57+G51+G61+G65+G69+G73+G77</f>
        <v>16442</v>
      </c>
      <c r="H81" s="17">
        <f t="shared" si="2"/>
        <v>0.8566664929922367</v>
      </c>
    </row>
    <row r="82" spans="1:8" ht="12.75">
      <c r="A82" s="7" t="s">
        <v>184</v>
      </c>
      <c r="B82" s="48"/>
      <c r="C82" s="53" t="s">
        <v>245</v>
      </c>
      <c r="D82" s="79"/>
      <c r="E82" s="53">
        <f>SUM(E13,E17,,E19,E23,E27,E29,E31,E33,E37,E43,E48,E54,E58,E41)+E62+E66+E70+E74+E52</f>
        <v>104741</v>
      </c>
      <c r="F82" s="53">
        <f>SUM(F13,F17,F19,F23,F27,F29,F31,F33,F37,F43,F48,F54,F58,F41+F52+F62+F66+F70+F74+F78)</f>
        <v>94332</v>
      </c>
      <c r="G82" s="53">
        <f>SUM(G13,G17,G19,G23,G27,G29,G31,G33,G37,G43,G48,G54,G58,G41+G52+G62+G66+G70+G74+G78)</f>
        <v>108626</v>
      </c>
      <c r="H82" s="17">
        <f t="shared" si="2"/>
        <v>1.1515286435143959</v>
      </c>
    </row>
    <row r="83" spans="1:8" ht="12.75">
      <c r="A83" s="7" t="s">
        <v>186</v>
      </c>
      <c r="B83" s="48"/>
      <c r="C83" s="53"/>
      <c r="D83" s="79"/>
      <c r="E83" s="11"/>
      <c r="F83" s="15"/>
      <c r="G83" s="11"/>
      <c r="H83" s="17"/>
    </row>
    <row r="84" spans="1:8" ht="12.75">
      <c r="A84" s="7" t="s">
        <v>188</v>
      </c>
      <c r="B84" s="48" t="s">
        <v>28</v>
      </c>
      <c r="C84" s="49" t="s">
        <v>260</v>
      </c>
      <c r="D84" s="79"/>
      <c r="E84" s="11"/>
      <c r="F84" s="15"/>
      <c r="G84" s="11"/>
      <c r="H84" s="17"/>
    </row>
    <row r="85" spans="1:8" ht="12.75">
      <c r="A85" s="7" t="s">
        <v>190</v>
      </c>
      <c r="B85" s="80" t="s">
        <v>14</v>
      </c>
      <c r="C85" s="28" t="s">
        <v>261</v>
      </c>
      <c r="D85" s="81">
        <v>9</v>
      </c>
      <c r="E85" s="28">
        <f>SUM(E86:E88)</f>
        <v>15372</v>
      </c>
      <c r="F85" s="28">
        <f>SUM(F86:F88)</f>
        <v>14171</v>
      </c>
      <c r="G85" s="28">
        <f>SUM(G86:G88)</f>
        <v>14015</v>
      </c>
      <c r="H85" s="30">
        <f>G85/F85</f>
        <v>0.9889916025686261</v>
      </c>
    </row>
    <row r="86" spans="1:8" ht="12.75">
      <c r="A86" s="7" t="s">
        <v>191</v>
      </c>
      <c r="B86" s="48"/>
      <c r="C86" s="53" t="s">
        <v>70</v>
      </c>
      <c r="D86" s="79"/>
      <c r="E86" s="11">
        <v>8954</v>
      </c>
      <c r="F86" s="53">
        <v>9296</v>
      </c>
      <c r="G86" s="61">
        <v>9296</v>
      </c>
      <c r="H86" s="17">
        <f>G86/F86</f>
        <v>1</v>
      </c>
    </row>
    <row r="87" spans="1:8" ht="12.75">
      <c r="A87" s="7" t="s">
        <v>193</v>
      </c>
      <c r="B87" s="48"/>
      <c r="C87" s="53" t="s">
        <v>71</v>
      </c>
      <c r="D87" s="79"/>
      <c r="E87" s="11">
        <v>2418</v>
      </c>
      <c r="F87" s="53">
        <v>2291</v>
      </c>
      <c r="G87" s="61">
        <v>2291</v>
      </c>
      <c r="H87" s="17">
        <f>G87/F87</f>
        <v>1</v>
      </c>
    </row>
    <row r="88" spans="1:8" ht="12.75">
      <c r="A88" s="7" t="s">
        <v>194</v>
      </c>
      <c r="B88" s="48"/>
      <c r="C88" s="53" t="s">
        <v>245</v>
      </c>
      <c r="D88" s="79"/>
      <c r="E88" s="11">
        <v>4000</v>
      </c>
      <c r="F88" s="53">
        <v>2584</v>
      </c>
      <c r="G88" s="61">
        <v>2428</v>
      </c>
      <c r="H88" s="17">
        <f>G88/F88</f>
        <v>0.9396284829721362</v>
      </c>
    </row>
    <row r="89" spans="1:8" ht="12.75">
      <c r="A89" s="7" t="s">
        <v>196</v>
      </c>
      <c r="B89" s="48"/>
      <c r="C89" s="53"/>
      <c r="D89" s="79"/>
      <c r="E89" s="58"/>
      <c r="F89" s="15"/>
      <c r="G89" s="202" t="s">
        <v>251</v>
      </c>
      <c r="H89" s="202"/>
    </row>
    <row r="90" spans="1:8" ht="12.75">
      <c r="A90" s="7" t="s">
        <v>197</v>
      </c>
      <c r="B90" s="7" t="s">
        <v>40</v>
      </c>
      <c r="C90" s="15" t="s">
        <v>228</v>
      </c>
      <c r="D90" s="71"/>
      <c r="E90" s="11"/>
      <c r="F90" s="15"/>
      <c r="G90" s="11"/>
      <c r="H90" s="11"/>
    </row>
    <row r="91" spans="1:8" ht="12.75">
      <c r="A91" s="7" t="s">
        <v>199</v>
      </c>
      <c r="B91" s="7" t="s">
        <v>14</v>
      </c>
      <c r="C91" s="15" t="s">
        <v>262</v>
      </c>
      <c r="D91" s="72">
        <v>6</v>
      </c>
      <c r="E91" s="15">
        <f>SUM(E92:E94)</f>
        <v>18950</v>
      </c>
      <c r="F91" s="15">
        <f>SUM(F92:F94)</f>
        <v>9540</v>
      </c>
      <c r="G91" s="15">
        <f>SUM(G92:G94)</f>
        <v>10688</v>
      </c>
      <c r="H91" s="17">
        <f aca="true" t="shared" si="3" ref="H91:H96">G91/F91</f>
        <v>1.120335429769392</v>
      </c>
    </row>
    <row r="92" spans="1:8" ht="12.75">
      <c r="A92" s="7" t="s">
        <v>201</v>
      </c>
      <c r="B92" s="7"/>
      <c r="C92" s="19" t="s">
        <v>70</v>
      </c>
      <c r="D92" s="71"/>
      <c r="E92" s="11">
        <v>12830</v>
      </c>
      <c r="F92" s="19">
        <v>6466</v>
      </c>
      <c r="G92" s="11">
        <v>7340</v>
      </c>
      <c r="H92" s="17">
        <f t="shared" si="3"/>
        <v>1.135168574079802</v>
      </c>
    </row>
    <row r="93" spans="1:8" ht="12.75">
      <c r="A93" s="7" t="s">
        <v>202</v>
      </c>
      <c r="B93" s="7"/>
      <c r="C93" s="19" t="s">
        <v>71</v>
      </c>
      <c r="D93" s="71"/>
      <c r="E93" s="11">
        <v>3320</v>
      </c>
      <c r="F93" s="19">
        <v>1674</v>
      </c>
      <c r="G93" s="11">
        <v>1771</v>
      </c>
      <c r="H93" s="17">
        <f t="shared" si="3"/>
        <v>1.0579450418160095</v>
      </c>
    </row>
    <row r="94" spans="1:8" ht="12.75">
      <c r="A94" s="7" t="s">
        <v>204</v>
      </c>
      <c r="B94" s="7"/>
      <c r="C94" s="19" t="s">
        <v>245</v>
      </c>
      <c r="D94" s="71"/>
      <c r="E94" s="11">
        <v>2800</v>
      </c>
      <c r="F94" s="19">
        <v>1400</v>
      </c>
      <c r="G94" s="11">
        <v>1577</v>
      </c>
      <c r="H94" s="17">
        <f t="shared" si="3"/>
        <v>1.1264285714285713</v>
      </c>
    </row>
    <row r="95" spans="1:8" ht="12.75">
      <c r="A95" s="7" t="s">
        <v>205</v>
      </c>
      <c r="B95" s="7" t="s">
        <v>17</v>
      </c>
      <c r="C95" s="15" t="s">
        <v>263</v>
      </c>
      <c r="D95" s="71"/>
      <c r="E95" s="15">
        <f>E96</f>
        <v>4375</v>
      </c>
      <c r="F95" s="15">
        <f>F96</f>
        <v>2188</v>
      </c>
      <c r="G95" s="15">
        <f>G96</f>
        <v>1323</v>
      </c>
      <c r="H95" s="17">
        <f t="shared" si="3"/>
        <v>0.6046617915904936</v>
      </c>
    </row>
    <row r="96" spans="1:8" ht="12.75">
      <c r="A96" s="7" t="s">
        <v>206</v>
      </c>
      <c r="B96" s="7"/>
      <c r="C96" s="19" t="s">
        <v>243</v>
      </c>
      <c r="D96" s="71"/>
      <c r="E96" s="11">
        <v>4375</v>
      </c>
      <c r="F96" s="19">
        <v>2188</v>
      </c>
      <c r="G96" s="11">
        <v>1323</v>
      </c>
      <c r="H96" s="17">
        <f t="shared" si="3"/>
        <v>0.6046617915904936</v>
      </c>
    </row>
    <row r="97" spans="1:8" ht="12.75">
      <c r="A97" s="7" t="s">
        <v>207</v>
      </c>
      <c r="B97" s="7" t="s">
        <v>19</v>
      </c>
      <c r="C97" s="15" t="s">
        <v>264</v>
      </c>
      <c r="D97" s="71"/>
      <c r="E97" s="15">
        <f>E98</f>
        <v>0</v>
      </c>
      <c r="F97" s="15">
        <f>F98</f>
        <v>0</v>
      </c>
      <c r="G97" s="15">
        <f>G98</f>
        <v>0</v>
      </c>
      <c r="H97" s="17"/>
    </row>
    <row r="98" spans="1:8" ht="12.75">
      <c r="A98" s="7" t="s">
        <v>208</v>
      </c>
      <c r="B98" s="7"/>
      <c r="C98" s="19" t="s">
        <v>243</v>
      </c>
      <c r="D98" s="71"/>
      <c r="E98" s="11">
        <v>0</v>
      </c>
      <c r="F98" s="15">
        <f>SUM(E98:E98)</f>
        <v>0</v>
      </c>
      <c r="G98" s="11">
        <v>0</v>
      </c>
      <c r="H98" s="17"/>
    </row>
    <row r="99" spans="1:8" ht="12.75">
      <c r="A99" s="7" t="s">
        <v>209</v>
      </c>
      <c r="B99" s="42"/>
      <c r="C99" s="28" t="s">
        <v>265</v>
      </c>
      <c r="D99" s="81">
        <v>6</v>
      </c>
      <c r="E99" s="28">
        <f>SUM(E100:E102)</f>
        <v>23325</v>
      </c>
      <c r="F99" s="28">
        <f>SUM(F100:F102)</f>
        <v>11728</v>
      </c>
      <c r="G99" s="28">
        <f>SUM(G100:G102)</f>
        <v>12256</v>
      </c>
      <c r="H99" s="30">
        <f>G99/F99</f>
        <v>1.0450204638472034</v>
      </c>
    </row>
    <row r="100" spans="1:8" ht="12.75">
      <c r="A100" s="7" t="s">
        <v>266</v>
      </c>
      <c r="B100" s="48"/>
      <c r="C100" s="53" t="s">
        <v>70</v>
      </c>
      <c r="D100" s="79"/>
      <c r="E100" s="53">
        <f aca="true" t="shared" si="4" ref="E100:G101">E92</f>
        <v>12830</v>
      </c>
      <c r="F100" s="53">
        <f t="shared" si="4"/>
        <v>6466</v>
      </c>
      <c r="G100" s="53">
        <f t="shared" si="4"/>
        <v>7340</v>
      </c>
      <c r="H100" s="17">
        <f>G100/F100</f>
        <v>1.135168574079802</v>
      </c>
    </row>
    <row r="101" spans="1:8" ht="12.75">
      <c r="A101" s="7" t="s">
        <v>267</v>
      </c>
      <c r="B101" s="48"/>
      <c r="C101" s="53" t="s">
        <v>71</v>
      </c>
      <c r="D101" s="79"/>
      <c r="E101" s="53">
        <f t="shared" si="4"/>
        <v>3320</v>
      </c>
      <c r="F101" s="53">
        <f t="shared" si="4"/>
        <v>1674</v>
      </c>
      <c r="G101" s="53">
        <f t="shared" si="4"/>
        <v>1771</v>
      </c>
      <c r="H101" s="17">
        <f>G101/F101</f>
        <v>1.0579450418160095</v>
      </c>
    </row>
    <row r="102" spans="1:8" ht="12.75">
      <c r="A102" s="7" t="s">
        <v>268</v>
      </c>
      <c r="B102" s="48"/>
      <c r="C102" s="53" t="s">
        <v>245</v>
      </c>
      <c r="D102" s="79"/>
      <c r="E102" s="82">
        <f>E98+E96+E94</f>
        <v>7175</v>
      </c>
      <c r="F102" s="53">
        <f>F98+F96+F94</f>
        <v>3588</v>
      </c>
      <c r="G102" s="82">
        <v>3145</v>
      </c>
      <c r="H102" s="17">
        <f>G102/F102</f>
        <v>0.8765328874024526</v>
      </c>
    </row>
    <row r="103" spans="1:9" ht="12.75">
      <c r="A103" s="7" t="s">
        <v>269</v>
      </c>
      <c r="B103" s="7"/>
      <c r="C103" s="19"/>
      <c r="D103" s="71"/>
      <c r="E103" s="11"/>
      <c r="F103" s="15"/>
      <c r="G103" s="11"/>
      <c r="H103" s="17"/>
      <c r="I103" s="83"/>
    </row>
    <row r="104" spans="1:8" ht="12.75">
      <c r="A104" s="7" t="s">
        <v>270</v>
      </c>
      <c r="B104" s="7" t="s">
        <v>46</v>
      </c>
      <c r="C104" s="15" t="s">
        <v>271</v>
      </c>
      <c r="D104" s="71"/>
      <c r="E104" s="11"/>
      <c r="F104" s="15"/>
      <c r="G104" s="11"/>
      <c r="H104" s="17"/>
    </row>
    <row r="105" spans="1:8" ht="12.75">
      <c r="A105" s="7" t="s">
        <v>272</v>
      </c>
      <c r="B105" s="7" t="s">
        <v>14</v>
      </c>
      <c r="C105" s="15" t="s">
        <v>273</v>
      </c>
      <c r="D105" s="72">
        <v>7.5</v>
      </c>
      <c r="E105" s="15">
        <f>SUM(E106:E108)</f>
        <v>15721</v>
      </c>
      <c r="F105" s="15">
        <f>SUM(F106:F108)</f>
        <v>7212</v>
      </c>
      <c r="G105" s="15">
        <f>SUM(G106:G108)</f>
        <v>8176</v>
      </c>
      <c r="H105" s="17">
        <f aca="true" t="shared" si="5" ref="H105:H118">G105/F105</f>
        <v>1.1336661120354965</v>
      </c>
    </row>
    <row r="106" spans="1:8" ht="12.75">
      <c r="A106" s="7" t="s">
        <v>274</v>
      </c>
      <c r="B106" s="7"/>
      <c r="C106" s="19" t="s">
        <v>70</v>
      </c>
      <c r="D106" s="71"/>
      <c r="E106" s="11">
        <v>11842</v>
      </c>
      <c r="F106" s="19">
        <v>5269</v>
      </c>
      <c r="G106" s="11">
        <v>6384</v>
      </c>
      <c r="H106" s="17">
        <f t="shared" si="5"/>
        <v>1.2116151072309735</v>
      </c>
    </row>
    <row r="107" spans="1:8" ht="12.75">
      <c r="A107" s="7" t="s">
        <v>275</v>
      </c>
      <c r="B107" s="7"/>
      <c r="C107" s="19" t="s">
        <v>71</v>
      </c>
      <c r="D107" s="71"/>
      <c r="E107" s="11">
        <v>3214</v>
      </c>
      <c r="F107" s="19">
        <v>1611</v>
      </c>
      <c r="G107" s="11">
        <v>1650</v>
      </c>
      <c r="H107" s="17">
        <f t="shared" si="5"/>
        <v>1.0242085661080074</v>
      </c>
    </row>
    <row r="108" spans="1:8" ht="12.75">
      <c r="A108" s="7" t="s">
        <v>276</v>
      </c>
      <c r="B108" s="7"/>
      <c r="C108" s="19" t="s">
        <v>245</v>
      </c>
      <c r="D108" s="71"/>
      <c r="E108" s="11">
        <v>665</v>
      </c>
      <c r="F108" s="19">
        <v>332</v>
      </c>
      <c r="G108" s="11">
        <v>142</v>
      </c>
      <c r="H108" s="17">
        <f t="shared" si="5"/>
        <v>0.42771084337349397</v>
      </c>
    </row>
    <row r="109" spans="1:8" ht="12.75">
      <c r="A109" s="7" t="s">
        <v>277</v>
      </c>
      <c r="B109" s="7" t="s">
        <v>17</v>
      </c>
      <c r="C109" s="15" t="s">
        <v>230</v>
      </c>
      <c r="D109" s="71"/>
      <c r="E109" s="15">
        <f>E110</f>
        <v>12800</v>
      </c>
      <c r="F109" s="15">
        <f>F110</f>
        <v>6400</v>
      </c>
      <c r="G109" s="15">
        <f>G110</f>
        <v>5491</v>
      </c>
      <c r="H109" s="17">
        <f t="shared" si="5"/>
        <v>0.85796875</v>
      </c>
    </row>
    <row r="110" spans="1:8" ht="12.75">
      <c r="A110" s="7" t="s">
        <v>278</v>
      </c>
      <c r="B110" s="7"/>
      <c r="C110" s="19" t="s">
        <v>243</v>
      </c>
      <c r="D110" s="71"/>
      <c r="E110" s="11">
        <v>12800</v>
      </c>
      <c r="F110" s="19">
        <v>6400</v>
      </c>
      <c r="G110" s="11">
        <v>5491</v>
      </c>
      <c r="H110" s="17">
        <f t="shared" si="5"/>
        <v>0.85796875</v>
      </c>
    </row>
    <row r="111" spans="1:8" ht="12.75">
      <c r="A111" s="7" t="s">
        <v>279</v>
      </c>
      <c r="B111" s="7" t="s">
        <v>19</v>
      </c>
      <c r="C111" s="19" t="s">
        <v>280</v>
      </c>
      <c r="D111" s="72">
        <v>0.5</v>
      </c>
      <c r="E111" s="15">
        <f>SUM(E112:E114)</f>
        <v>1600</v>
      </c>
      <c r="F111" s="15">
        <f>SUM(F112:F114)</f>
        <v>800</v>
      </c>
      <c r="G111" s="15">
        <f>SUM(G112:G114)</f>
        <v>599</v>
      </c>
      <c r="H111" s="17">
        <f t="shared" si="5"/>
        <v>0.74875</v>
      </c>
    </row>
    <row r="112" spans="1:8" ht="12.75">
      <c r="A112" s="7" t="s">
        <v>281</v>
      </c>
      <c r="B112" s="7"/>
      <c r="C112" s="19" t="s">
        <v>70</v>
      </c>
      <c r="D112" s="71"/>
      <c r="E112" s="11">
        <v>1024</v>
      </c>
      <c r="F112" s="19">
        <v>512</v>
      </c>
      <c r="G112" s="11">
        <v>469</v>
      </c>
      <c r="H112" s="17">
        <f t="shared" si="5"/>
        <v>0.916015625</v>
      </c>
    </row>
    <row r="113" spans="1:8" ht="12.75">
      <c r="A113" s="7" t="s">
        <v>282</v>
      </c>
      <c r="B113" s="7"/>
      <c r="C113" s="19" t="s">
        <v>71</v>
      </c>
      <c r="D113" s="71"/>
      <c r="E113" s="11">
        <v>276</v>
      </c>
      <c r="F113" s="19">
        <v>138</v>
      </c>
      <c r="G113" s="11">
        <v>130</v>
      </c>
      <c r="H113" s="17">
        <f t="shared" si="5"/>
        <v>0.9420289855072463</v>
      </c>
    </row>
    <row r="114" spans="1:8" ht="12.75">
      <c r="A114" s="7" t="s">
        <v>283</v>
      </c>
      <c r="B114" s="7"/>
      <c r="C114" s="19" t="s">
        <v>245</v>
      </c>
      <c r="D114" s="71"/>
      <c r="E114" s="11">
        <v>300</v>
      </c>
      <c r="F114" s="19">
        <v>150</v>
      </c>
      <c r="G114" s="11">
        <v>0</v>
      </c>
      <c r="H114" s="17">
        <f t="shared" si="5"/>
        <v>0</v>
      </c>
    </row>
    <row r="115" spans="1:8" ht="12.75">
      <c r="A115" s="7" t="s">
        <v>284</v>
      </c>
      <c r="B115" s="42"/>
      <c r="C115" s="28" t="s">
        <v>285</v>
      </c>
      <c r="D115" s="81">
        <f>SUM(D104:D114)</f>
        <v>8</v>
      </c>
      <c r="E115" s="28">
        <f>SUM(E105+E109+E111)</f>
        <v>30121</v>
      </c>
      <c r="F115" s="28">
        <f>SUM(F105+F109+F111)</f>
        <v>14412</v>
      </c>
      <c r="G115" s="28">
        <f>SUM(G105+G109+G111)</f>
        <v>14266</v>
      </c>
      <c r="H115" s="30">
        <f t="shared" si="5"/>
        <v>0.9898695531501527</v>
      </c>
    </row>
    <row r="116" spans="1:8" ht="12.75">
      <c r="A116" s="7" t="s">
        <v>286</v>
      </c>
      <c r="B116" s="48"/>
      <c r="C116" s="53" t="s">
        <v>70</v>
      </c>
      <c r="D116" s="79"/>
      <c r="E116" s="53">
        <f aca="true" t="shared" si="6" ref="E116:G117">SUM(E106+E112)</f>
        <v>12866</v>
      </c>
      <c r="F116" s="53">
        <f t="shared" si="6"/>
        <v>5781</v>
      </c>
      <c r="G116" s="53">
        <f t="shared" si="6"/>
        <v>6853</v>
      </c>
      <c r="H116" s="17">
        <f t="shared" si="5"/>
        <v>1.1854350458398202</v>
      </c>
    </row>
    <row r="117" spans="1:8" ht="12.75">
      <c r="A117" s="7" t="s">
        <v>287</v>
      </c>
      <c r="B117" s="48"/>
      <c r="C117" s="53" t="s">
        <v>71</v>
      </c>
      <c r="D117" s="79"/>
      <c r="E117" s="53">
        <f t="shared" si="6"/>
        <v>3490</v>
      </c>
      <c r="F117" s="53">
        <f t="shared" si="6"/>
        <v>1749</v>
      </c>
      <c r="G117" s="53">
        <f t="shared" si="6"/>
        <v>1780</v>
      </c>
      <c r="H117" s="17">
        <f t="shared" si="5"/>
        <v>1.017724413950829</v>
      </c>
    </row>
    <row r="118" spans="1:8" ht="12.75">
      <c r="A118" s="7" t="s">
        <v>288</v>
      </c>
      <c r="B118" s="48"/>
      <c r="C118" s="53" t="s">
        <v>245</v>
      </c>
      <c r="D118" s="79"/>
      <c r="E118" s="53">
        <f>SUM(E108+E110+E114)</f>
        <v>13765</v>
      </c>
      <c r="F118" s="53">
        <f>SUM(F108+F110+F114)</f>
        <v>6882</v>
      </c>
      <c r="G118" s="53">
        <v>5867</v>
      </c>
      <c r="H118" s="17">
        <f t="shared" si="5"/>
        <v>0.8525138041267073</v>
      </c>
    </row>
    <row r="119" spans="1:9" ht="12.75">
      <c r="A119" s="7" t="s">
        <v>289</v>
      </c>
      <c r="B119" s="48"/>
      <c r="C119" s="53"/>
      <c r="D119" s="79"/>
      <c r="E119" s="11"/>
      <c r="F119" s="15"/>
      <c r="G119" s="11"/>
      <c r="H119" s="17"/>
      <c r="I119" s="83"/>
    </row>
    <row r="120" spans="1:8" ht="12.75">
      <c r="A120" s="7" t="s">
        <v>290</v>
      </c>
      <c r="B120" s="42"/>
      <c r="C120" s="28" t="s">
        <v>291</v>
      </c>
      <c r="D120" s="84"/>
      <c r="E120" s="28">
        <f>SUM(E121:E123)</f>
        <v>274015</v>
      </c>
      <c r="F120" s="28">
        <f>SUM(F121:F123)</f>
        <v>226541</v>
      </c>
      <c r="G120" s="28">
        <f>SUM(G121:G123)</f>
        <v>234214</v>
      </c>
      <c r="H120" s="30">
        <f>G120/F120</f>
        <v>1.0338702486525617</v>
      </c>
    </row>
    <row r="121" spans="1:8" ht="12.75">
      <c r="A121" s="7" t="s">
        <v>292</v>
      </c>
      <c r="B121" s="85"/>
      <c r="C121" s="86" t="s">
        <v>70</v>
      </c>
      <c r="D121" s="87"/>
      <c r="E121" s="86">
        <f aca="true" t="shared" si="7" ref="E121:G123">E116+E100+E80+E86</f>
        <v>113687</v>
      </c>
      <c r="F121" s="86">
        <f t="shared" si="7"/>
        <v>94248</v>
      </c>
      <c r="G121" s="86">
        <f t="shared" si="7"/>
        <v>91864</v>
      </c>
      <c r="H121" s="88">
        <f>G121/F121</f>
        <v>0.974705033528563</v>
      </c>
    </row>
    <row r="122" spans="1:8" ht="12.75">
      <c r="A122" s="7" t="s">
        <v>293</v>
      </c>
      <c r="B122" s="85"/>
      <c r="C122" s="86" t="s">
        <v>71</v>
      </c>
      <c r="D122" s="87"/>
      <c r="E122" s="86">
        <f t="shared" si="7"/>
        <v>30647</v>
      </c>
      <c r="F122" s="86">
        <f t="shared" si="7"/>
        <v>24907</v>
      </c>
      <c r="G122" s="86">
        <f t="shared" si="7"/>
        <v>22284</v>
      </c>
      <c r="H122" s="88">
        <f>G122/F122</f>
        <v>0.8946882402537439</v>
      </c>
    </row>
    <row r="123" spans="1:8" ht="12.75">
      <c r="A123" s="7" t="s">
        <v>294</v>
      </c>
      <c r="B123" s="85"/>
      <c r="C123" s="86" t="s">
        <v>245</v>
      </c>
      <c r="D123" s="87"/>
      <c r="E123" s="86">
        <f t="shared" si="7"/>
        <v>129681</v>
      </c>
      <c r="F123" s="86">
        <f t="shared" si="7"/>
        <v>107386</v>
      </c>
      <c r="G123" s="86">
        <f t="shared" si="7"/>
        <v>120066</v>
      </c>
      <c r="H123" s="88">
        <f>G123/F123</f>
        <v>1.1180787067215465</v>
      </c>
    </row>
  </sheetData>
  <sheetProtection selectLockedCells="1" selectUnlockedCells="1"/>
  <mergeCells count="15">
    <mergeCell ref="A1:H1"/>
    <mergeCell ref="A2:H2"/>
    <mergeCell ref="A3:F3"/>
    <mergeCell ref="A4:H4"/>
    <mergeCell ref="A5:H5"/>
    <mergeCell ref="A7:H7"/>
    <mergeCell ref="H8:H9"/>
    <mergeCell ref="G44:H44"/>
    <mergeCell ref="G89:H89"/>
    <mergeCell ref="A8:B9"/>
    <mergeCell ref="C8:C9"/>
    <mergeCell ref="D8:D9"/>
    <mergeCell ref="E8:E9"/>
    <mergeCell ref="F8:F9"/>
    <mergeCell ref="G8:G9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scale="92" r:id="rId1"/>
  <rowBreaks count="2" manualBreakCount="2">
    <brk id="43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4.140625" style="0" customWidth="1"/>
    <col min="4" max="4" width="11.140625" style="0" customWidth="1"/>
    <col min="5" max="5" width="11.00390625" style="0" customWidth="1"/>
    <col min="6" max="6" width="10.421875" style="0" customWidth="1"/>
    <col min="7" max="7" width="9.8515625" style="0" customWidth="1"/>
  </cols>
  <sheetData>
    <row r="1" spans="1:7" ht="12.75">
      <c r="A1" s="196" t="s">
        <v>481</v>
      </c>
      <c r="B1" s="196"/>
      <c r="C1" s="196"/>
      <c r="D1" s="196"/>
      <c r="E1" s="196"/>
      <c r="F1" s="196"/>
      <c r="G1" s="196"/>
    </row>
    <row r="2" spans="1:7" ht="12.75">
      <c r="A2" s="197"/>
      <c r="B2" s="197"/>
      <c r="C2" s="197"/>
      <c r="D2" s="197"/>
      <c r="E2" s="197"/>
      <c r="F2" s="197"/>
      <c r="G2" s="197"/>
    </row>
    <row r="3" spans="1:5" ht="12.75" customHeight="1">
      <c r="A3" s="218"/>
      <c r="B3" s="218"/>
      <c r="C3" s="218"/>
      <c r="D3" s="218"/>
      <c r="E3" s="218"/>
    </row>
    <row r="4" spans="1:7" ht="12.75" customHeight="1">
      <c r="A4" s="226" t="s">
        <v>0</v>
      </c>
      <c r="B4" s="226"/>
      <c r="C4" s="226"/>
      <c r="D4" s="226"/>
      <c r="E4" s="226"/>
      <c r="F4" s="226"/>
      <c r="G4" s="226"/>
    </row>
    <row r="5" spans="1:7" ht="12.75" customHeight="1">
      <c r="A5" s="226" t="s">
        <v>295</v>
      </c>
      <c r="B5" s="226"/>
      <c r="C5" s="226"/>
      <c r="D5" s="226"/>
      <c r="E5" s="226"/>
      <c r="F5" s="226"/>
      <c r="G5" s="226"/>
    </row>
    <row r="6" spans="1:4" ht="12.75">
      <c r="A6" s="89"/>
      <c r="B6" s="89"/>
      <c r="C6" s="89"/>
      <c r="D6" s="89"/>
    </row>
    <row r="8" spans="1:7" ht="12.75" customHeight="1">
      <c r="A8" s="197" t="s">
        <v>2</v>
      </c>
      <c r="B8" s="197"/>
      <c r="C8" s="197"/>
      <c r="D8" s="197"/>
      <c r="E8" s="197"/>
      <c r="F8" s="197"/>
      <c r="G8" s="197"/>
    </row>
    <row r="9" spans="1:7" ht="28.5" customHeight="1">
      <c r="A9" s="224" t="s">
        <v>3</v>
      </c>
      <c r="B9" s="224"/>
      <c r="C9" s="225" t="s">
        <v>296</v>
      </c>
      <c r="D9" s="194" t="s">
        <v>5</v>
      </c>
      <c r="E9" s="195" t="s">
        <v>6</v>
      </c>
      <c r="F9" s="192" t="s">
        <v>7</v>
      </c>
      <c r="G9" s="192" t="s">
        <v>8</v>
      </c>
    </row>
    <row r="10" spans="1:7" ht="12" customHeight="1">
      <c r="A10" s="224"/>
      <c r="B10" s="224"/>
      <c r="C10" s="225"/>
      <c r="D10" s="194"/>
      <c r="E10" s="195"/>
      <c r="F10" s="192"/>
      <c r="G10" s="192"/>
    </row>
    <row r="11" spans="1:7" ht="12.75">
      <c r="A11" s="224"/>
      <c r="B11" s="224"/>
      <c r="C11" s="90" t="s">
        <v>9</v>
      </c>
      <c r="D11" s="7" t="s">
        <v>10</v>
      </c>
      <c r="E11" s="91" t="s">
        <v>11</v>
      </c>
      <c r="F11" s="91" t="s">
        <v>12</v>
      </c>
      <c r="G11" s="7" t="s">
        <v>13</v>
      </c>
    </row>
    <row r="12" spans="1:7" ht="12.75">
      <c r="A12" s="91" t="s">
        <v>14</v>
      </c>
      <c r="B12" s="92" t="s">
        <v>28</v>
      </c>
      <c r="C12" s="93" t="s">
        <v>73</v>
      </c>
      <c r="D12" s="11"/>
      <c r="E12" s="11"/>
      <c r="F12" s="94"/>
      <c r="G12" s="11"/>
    </row>
    <row r="13" spans="1:7" ht="12.75">
      <c r="A13" s="91" t="s">
        <v>17</v>
      </c>
      <c r="B13" s="92" t="s">
        <v>14</v>
      </c>
      <c r="C13" s="93" t="s">
        <v>296</v>
      </c>
      <c r="D13" s="11"/>
      <c r="E13" s="11"/>
      <c r="F13" s="94"/>
      <c r="G13" s="11"/>
    </row>
    <row r="14" spans="1:7" ht="11.25" customHeight="1">
      <c r="A14" s="91" t="s">
        <v>21</v>
      </c>
      <c r="B14" s="94"/>
      <c r="C14" s="95" t="s">
        <v>297</v>
      </c>
      <c r="D14" s="11">
        <v>850</v>
      </c>
      <c r="E14" s="11">
        <f>SUM(D14:D14)</f>
        <v>850</v>
      </c>
      <c r="F14" s="94">
        <v>975</v>
      </c>
      <c r="G14" s="13">
        <f>F14/E14</f>
        <v>1.1470588235294117</v>
      </c>
    </row>
    <row r="15" spans="1:7" ht="12.75">
      <c r="A15" s="91"/>
      <c r="B15" s="94"/>
      <c r="C15" s="95" t="s">
        <v>298</v>
      </c>
      <c r="D15" s="11"/>
      <c r="E15" s="11">
        <v>943</v>
      </c>
      <c r="F15" s="94">
        <v>778</v>
      </c>
      <c r="G15" s="13">
        <f>F15/E15</f>
        <v>0.8250265111346765</v>
      </c>
    </row>
    <row r="16" spans="1:7" ht="12.75">
      <c r="A16" s="91" t="s">
        <v>23</v>
      </c>
      <c r="B16" s="94"/>
      <c r="C16" s="95" t="s">
        <v>299</v>
      </c>
      <c r="D16" s="11">
        <v>1700</v>
      </c>
      <c r="E16" s="11">
        <f>SUM(D16:D16)</f>
        <v>1700</v>
      </c>
      <c r="F16" s="94">
        <v>1713</v>
      </c>
      <c r="G16" s="13">
        <f>F16/E16</f>
        <v>1.0076470588235293</v>
      </c>
    </row>
    <row r="17" spans="1:7" ht="12.75">
      <c r="A17" s="91" t="s">
        <v>25</v>
      </c>
      <c r="B17" s="94"/>
      <c r="C17" s="95" t="s">
        <v>300</v>
      </c>
      <c r="D17" s="11">
        <v>1700</v>
      </c>
      <c r="E17" s="11">
        <f>SUM(D17:D17)</f>
        <v>1700</v>
      </c>
      <c r="F17" s="94">
        <v>1700</v>
      </c>
      <c r="G17" s="13">
        <f>F17/E17</f>
        <v>1</v>
      </c>
    </row>
    <row r="18" spans="1:7" ht="12.75">
      <c r="A18" s="91"/>
      <c r="B18" s="94"/>
      <c r="C18" s="95" t="s">
        <v>301</v>
      </c>
      <c r="D18" s="11"/>
      <c r="E18" s="11">
        <v>26782</v>
      </c>
      <c r="F18" s="94">
        <v>27048</v>
      </c>
      <c r="G18" s="13">
        <f>F18/E18</f>
        <v>1.009932043910089</v>
      </c>
    </row>
    <row r="19" spans="1:7" ht="12.75">
      <c r="A19" s="91"/>
      <c r="B19" s="94"/>
      <c r="C19" s="95" t="s">
        <v>302</v>
      </c>
      <c r="D19" s="11"/>
      <c r="E19" s="11"/>
      <c r="F19" s="94">
        <v>46</v>
      </c>
      <c r="G19" s="13"/>
    </row>
    <row r="20" spans="1:7" ht="12.75">
      <c r="A20" s="91"/>
      <c r="B20" s="94"/>
      <c r="C20" s="95" t="s">
        <v>303</v>
      </c>
      <c r="D20" s="11"/>
      <c r="E20" s="11">
        <v>12247</v>
      </c>
      <c r="F20" s="94">
        <v>13536</v>
      </c>
      <c r="G20" s="13">
        <f>F20/E20</f>
        <v>1.1052502653711114</v>
      </c>
    </row>
    <row r="21" spans="1:7" ht="12.75">
      <c r="A21" s="91"/>
      <c r="B21" s="94"/>
      <c r="C21" s="95" t="s">
        <v>304</v>
      </c>
      <c r="D21" s="11"/>
      <c r="E21" s="11">
        <v>13170</v>
      </c>
      <c r="F21" s="94">
        <v>9704</v>
      </c>
      <c r="G21" s="13">
        <f>F21/E21</f>
        <v>0.736826119969628</v>
      </c>
    </row>
    <row r="22" spans="1:7" ht="12.75">
      <c r="A22" s="91"/>
      <c r="B22" s="94"/>
      <c r="C22" s="95" t="s">
        <v>305</v>
      </c>
      <c r="D22" s="11"/>
      <c r="E22" s="11">
        <v>8161</v>
      </c>
      <c r="F22" s="94">
        <v>8161</v>
      </c>
      <c r="G22" s="13"/>
    </row>
    <row r="23" spans="1:7" ht="12.75">
      <c r="A23" s="91" t="s">
        <v>27</v>
      </c>
      <c r="B23" s="96"/>
      <c r="C23" s="97" t="s">
        <v>26</v>
      </c>
      <c r="D23" s="28">
        <f>SUM(D14:D21)</f>
        <v>4250</v>
      </c>
      <c r="E23" s="28">
        <f>SUM(E14:E22)</f>
        <v>65553</v>
      </c>
      <c r="F23" s="28">
        <f>SUM(F14:F22)</f>
        <v>63661</v>
      </c>
      <c r="G23" s="60">
        <f>F23/E23</f>
        <v>0.9711378579164951</v>
      </c>
    </row>
    <row r="24" spans="1:7" ht="12.75" customHeight="1">
      <c r="A24" s="91" t="s">
        <v>30</v>
      </c>
      <c r="B24" s="94"/>
      <c r="C24" s="220" t="s">
        <v>306</v>
      </c>
      <c r="D24" s="221">
        <v>58905</v>
      </c>
      <c r="E24" s="222">
        <v>34056</v>
      </c>
      <c r="F24" s="222">
        <v>34056</v>
      </c>
      <c r="G24" s="223">
        <f>F24/E24</f>
        <v>1</v>
      </c>
    </row>
    <row r="25" spans="1:7" ht="12.75">
      <c r="A25" s="91" t="s">
        <v>32</v>
      </c>
      <c r="B25" s="94"/>
      <c r="C25" s="220"/>
      <c r="D25" s="221"/>
      <c r="E25" s="222"/>
      <c r="F25" s="222"/>
      <c r="G25" s="223"/>
    </row>
    <row r="26" spans="1:7" ht="12.75">
      <c r="A26" s="91" t="s">
        <v>34</v>
      </c>
      <c r="B26" s="94"/>
      <c r="C26" s="98"/>
      <c r="D26" s="11"/>
      <c r="E26" s="11"/>
      <c r="F26" s="94"/>
      <c r="G26" s="11"/>
    </row>
    <row r="27" spans="1:7" ht="12.75">
      <c r="A27" s="91" t="s">
        <v>36</v>
      </c>
      <c r="B27" s="92" t="s">
        <v>17</v>
      </c>
      <c r="C27" s="93" t="s">
        <v>307</v>
      </c>
      <c r="D27" s="11"/>
      <c r="E27" s="11"/>
      <c r="F27" s="94"/>
      <c r="G27" s="11"/>
    </row>
    <row r="28" spans="1:7" ht="12.75">
      <c r="A28" s="91" t="s">
        <v>38</v>
      </c>
      <c r="B28" s="94"/>
      <c r="C28" s="95" t="s">
        <v>308</v>
      </c>
      <c r="D28" s="11">
        <v>5700</v>
      </c>
      <c r="E28" s="11">
        <v>6347</v>
      </c>
      <c r="F28" s="11">
        <v>4738</v>
      </c>
      <c r="G28" s="13">
        <f aca="true" t="shared" si="0" ref="G28:G39">F28/E28</f>
        <v>0.7464944068063653</v>
      </c>
    </row>
    <row r="29" spans="1:7" ht="12.75">
      <c r="A29" s="91" t="s">
        <v>39</v>
      </c>
      <c r="B29" s="94"/>
      <c r="C29" s="95" t="s">
        <v>309</v>
      </c>
      <c r="D29" s="11">
        <v>2300</v>
      </c>
      <c r="E29" s="11">
        <v>2300</v>
      </c>
      <c r="F29" s="11">
        <v>2816</v>
      </c>
      <c r="G29" s="13">
        <f t="shared" si="0"/>
        <v>1.2243478260869565</v>
      </c>
    </row>
    <row r="30" spans="1:7" ht="12.75">
      <c r="A30" s="91" t="s">
        <v>42</v>
      </c>
      <c r="B30" s="94"/>
      <c r="C30" s="95" t="s">
        <v>310</v>
      </c>
      <c r="D30" s="11">
        <v>150</v>
      </c>
      <c r="E30" s="11">
        <f>SUM(D30:D30)</f>
        <v>150</v>
      </c>
      <c r="F30" s="11">
        <v>0</v>
      </c>
      <c r="G30" s="13">
        <f t="shared" si="0"/>
        <v>0</v>
      </c>
    </row>
    <row r="31" spans="1:7" ht="12.75">
      <c r="A31" s="91" t="s">
        <v>45</v>
      </c>
      <c r="B31" s="94"/>
      <c r="C31" s="95" t="s">
        <v>311</v>
      </c>
      <c r="D31" s="11">
        <v>500</v>
      </c>
      <c r="E31" s="11">
        <v>500</v>
      </c>
      <c r="F31" s="11">
        <v>498</v>
      </c>
      <c r="G31" s="13">
        <f t="shared" si="0"/>
        <v>0.996</v>
      </c>
    </row>
    <row r="32" spans="1:7" ht="12.75">
      <c r="A32" s="91" t="s">
        <v>48</v>
      </c>
      <c r="B32" s="94"/>
      <c r="C32" s="95" t="s">
        <v>312</v>
      </c>
      <c r="D32" s="11">
        <v>150</v>
      </c>
      <c r="E32" s="11">
        <f>SUM(D32:D32)</f>
        <v>150</v>
      </c>
      <c r="F32" s="11">
        <v>0</v>
      </c>
      <c r="G32" s="13">
        <f t="shared" si="0"/>
        <v>0</v>
      </c>
    </row>
    <row r="33" spans="1:7" ht="12.75">
      <c r="A33" s="91" t="s">
        <v>50</v>
      </c>
      <c r="B33" s="94"/>
      <c r="C33" s="95" t="s">
        <v>313</v>
      </c>
      <c r="D33" s="11">
        <v>1700</v>
      </c>
      <c r="E33" s="11">
        <v>2100</v>
      </c>
      <c r="F33" s="11">
        <v>2100</v>
      </c>
      <c r="G33" s="13">
        <f t="shared" si="0"/>
        <v>1</v>
      </c>
    </row>
    <row r="34" spans="1:7" ht="12.75">
      <c r="A34" s="91" t="s">
        <v>52</v>
      </c>
      <c r="B34" s="94"/>
      <c r="C34" s="95" t="s">
        <v>314</v>
      </c>
      <c r="D34" s="11">
        <v>100</v>
      </c>
      <c r="E34" s="11">
        <f>SUM(D34:D34)</f>
        <v>100</v>
      </c>
      <c r="F34" s="11">
        <v>0</v>
      </c>
      <c r="G34" s="13">
        <f t="shared" si="0"/>
        <v>0</v>
      </c>
    </row>
    <row r="35" spans="1:7" ht="12.75">
      <c r="A35" s="91" t="s">
        <v>53</v>
      </c>
      <c r="B35" s="94"/>
      <c r="C35" s="95" t="s">
        <v>315</v>
      </c>
      <c r="D35" s="11">
        <v>100</v>
      </c>
      <c r="E35" s="11">
        <f>SUM(D35:D35)</f>
        <v>100</v>
      </c>
      <c r="F35" s="11">
        <v>0</v>
      </c>
      <c r="G35" s="13">
        <f t="shared" si="0"/>
        <v>0</v>
      </c>
    </row>
    <row r="36" spans="1:7" ht="12.75">
      <c r="A36" s="91" t="s">
        <v>58</v>
      </c>
      <c r="B36" s="94"/>
      <c r="C36" s="95" t="s">
        <v>316</v>
      </c>
      <c r="D36" s="11">
        <v>100</v>
      </c>
      <c r="E36" s="11">
        <f>SUM(D36:D36)</f>
        <v>100</v>
      </c>
      <c r="F36" s="11">
        <v>0</v>
      </c>
      <c r="G36" s="13">
        <f t="shared" si="0"/>
        <v>0</v>
      </c>
    </row>
    <row r="37" spans="1:7" ht="12.75">
      <c r="A37" s="91" t="s">
        <v>64</v>
      </c>
      <c r="B37" s="94"/>
      <c r="C37" s="95" t="s">
        <v>317</v>
      </c>
      <c r="D37" s="11">
        <v>400</v>
      </c>
      <c r="E37" s="11">
        <f>SUM(D37:D37)</f>
        <v>400</v>
      </c>
      <c r="F37" s="11">
        <v>340</v>
      </c>
      <c r="G37" s="13">
        <f t="shared" si="0"/>
        <v>0.85</v>
      </c>
    </row>
    <row r="38" spans="1:7" ht="12.75">
      <c r="A38" s="91" t="s">
        <v>66</v>
      </c>
      <c r="B38" s="99"/>
      <c r="C38" s="97" t="s">
        <v>26</v>
      </c>
      <c r="D38" s="28">
        <f>SUM(D28:D37)</f>
        <v>11200</v>
      </c>
      <c r="E38" s="28">
        <f>SUM(E28:E37)</f>
        <v>12247</v>
      </c>
      <c r="F38" s="28">
        <f>SUM(F28:F37)</f>
        <v>10492</v>
      </c>
      <c r="G38" s="60">
        <f t="shared" si="0"/>
        <v>0.8566995999020168</v>
      </c>
    </row>
    <row r="39" spans="1:7" ht="12.75">
      <c r="A39" s="91" t="s">
        <v>102</v>
      </c>
      <c r="B39" s="99"/>
      <c r="C39" s="97" t="s">
        <v>318</v>
      </c>
      <c r="D39" s="28">
        <f>SUM(D38+D23)</f>
        <v>15450</v>
      </c>
      <c r="E39" s="28">
        <f>SUM(E38+E23)</f>
        <v>77800</v>
      </c>
      <c r="F39" s="28">
        <f>SUM(F38+F23)</f>
        <v>74153</v>
      </c>
      <c r="G39" s="60">
        <f t="shared" si="0"/>
        <v>0.9531233933161953</v>
      </c>
    </row>
    <row r="40" spans="1:7" ht="12.75">
      <c r="A40" s="91" t="s">
        <v>104</v>
      </c>
      <c r="B40" s="94"/>
      <c r="C40" s="95"/>
      <c r="D40" s="11"/>
      <c r="E40" s="11"/>
      <c r="F40" s="94"/>
      <c r="G40" s="13"/>
    </row>
    <row r="41" spans="1:7" ht="12.75">
      <c r="A41" s="91" t="s">
        <v>106</v>
      </c>
      <c r="B41" s="92" t="s">
        <v>40</v>
      </c>
      <c r="C41" s="93" t="s">
        <v>319</v>
      </c>
      <c r="D41" s="11"/>
      <c r="E41" s="11"/>
      <c r="F41" s="94"/>
      <c r="G41" s="13"/>
    </row>
    <row r="42" spans="1:7" ht="12.75">
      <c r="A42" s="91" t="s">
        <v>108</v>
      </c>
      <c r="B42" s="94"/>
      <c r="C42" s="95" t="s">
        <v>320</v>
      </c>
      <c r="D42" s="11">
        <v>64</v>
      </c>
      <c r="E42" s="11">
        <f>SUM(D42:D42)</f>
        <v>64</v>
      </c>
      <c r="F42" s="94">
        <v>64</v>
      </c>
      <c r="G42" s="13">
        <f aca="true" t="shared" si="1" ref="G42:G49">F42/E42</f>
        <v>1</v>
      </c>
    </row>
    <row r="43" spans="1:7" ht="12.75">
      <c r="A43" s="91" t="s">
        <v>110</v>
      </c>
      <c r="B43" s="94"/>
      <c r="C43" s="95" t="s">
        <v>321</v>
      </c>
      <c r="D43" s="11">
        <v>2000</v>
      </c>
      <c r="E43" s="11">
        <f>SUM(D43:D43)</f>
        <v>2000</v>
      </c>
      <c r="F43" s="94">
        <v>0</v>
      </c>
      <c r="G43" s="13">
        <f t="shared" si="1"/>
        <v>0</v>
      </c>
    </row>
    <row r="44" spans="1:7" ht="12.75">
      <c r="A44" s="91" t="s">
        <v>112</v>
      </c>
      <c r="B44" s="94"/>
      <c r="C44" s="95" t="s">
        <v>322</v>
      </c>
      <c r="D44" s="11">
        <v>1090</v>
      </c>
      <c r="E44" s="11">
        <f>SUM(D44:D44)</f>
        <v>1090</v>
      </c>
      <c r="F44" s="94">
        <v>1090</v>
      </c>
      <c r="G44" s="13">
        <f t="shared" si="1"/>
        <v>1</v>
      </c>
    </row>
    <row r="45" spans="1:7" ht="12.75">
      <c r="A45" s="91" t="s">
        <v>114</v>
      </c>
      <c r="B45" s="94"/>
      <c r="C45" s="95" t="s">
        <v>323</v>
      </c>
      <c r="D45" s="11">
        <v>0</v>
      </c>
      <c r="E45" s="11">
        <v>18</v>
      </c>
      <c r="F45" s="94">
        <v>18</v>
      </c>
      <c r="G45" s="13">
        <f t="shared" si="1"/>
        <v>1</v>
      </c>
    </row>
    <row r="46" spans="1:7" ht="12.75">
      <c r="A46" s="91" t="s">
        <v>115</v>
      </c>
      <c r="B46" s="94"/>
      <c r="C46" s="95" t="s">
        <v>324</v>
      </c>
      <c r="D46" s="11">
        <v>1200</v>
      </c>
      <c r="E46" s="11">
        <f>SUM(D46:D46)</f>
        <v>1200</v>
      </c>
      <c r="F46" s="94">
        <v>0</v>
      </c>
      <c r="G46" s="13">
        <f t="shared" si="1"/>
        <v>0</v>
      </c>
    </row>
    <row r="47" spans="1:7" ht="12.75">
      <c r="A47" s="91" t="s">
        <v>119</v>
      </c>
      <c r="B47" s="94"/>
      <c r="C47" s="95" t="s">
        <v>325</v>
      </c>
      <c r="D47" s="11">
        <v>648</v>
      </c>
      <c r="E47" s="11">
        <f>SUM(D47:D47)</f>
        <v>648</v>
      </c>
      <c r="F47" s="94">
        <v>648</v>
      </c>
      <c r="G47" s="13">
        <f t="shared" si="1"/>
        <v>1</v>
      </c>
    </row>
    <row r="48" spans="1:7" ht="12.75">
      <c r="A48" s="91" t="s">
        <v>121</v>
      </c>
      <c r="B48" s="94"/>
      <c r="C48" s="95" t="s">
        <v>326</v>
      </c>
      <c r="D48" s="11">
        <v>4248</v>
      </c>
      <c r="E48" s="11">
        <v>4248</v>
      </c>
      <c r="F48" s="94">
        <v>0</v>
      </c>
      <c r="G48" s="13">
        <f t="shared" si="1"/>
        <v>0</v>
      </c>
    </row>
    <row r="49" spans="1:7" ht="12.75">
      <c r="A49" s="91" t="s">
        <v>122</v>
      </c>
      <c r="B49" s="96"/>
      <c r="C49" s="97" t="s">
        <v>26</v>
      </c>
      <c r="D49" s="28">
        <f>SUM(D42:D48)</f>
        <v>9250</v>
      </c>
      <c r="E49" s="28">
        <f>SUM(E42:E48)</f>
        <v>9268</v>
      </c>
      <c r="F49" s="28">
        <f>SUM(F42:F48)</f>
        <v>1820</v>
      </c>
      <c r="G49" s="30">
        <f t="shared" si="1"/>
        <v>0.19637462235649547</v>
      </c>
    </row>
  </sheetData>
  <sheetProtection selectLockedCells="1" selectUnlockedCells="1"/>
  <mergeCells count="17">
    <mergeCell ref="G9:G10"/>
    <mergeCell ref="A1:G1"/>
    <mergeCell ref="A2:G2"/>
    <mergeCell ref="A3:E3"/>
    <mergeCell ref="A4:G4"/>
    <mergeCell ref="A5:G5"/>
    <mergeCell ref="A8:G8"/>
    <mergeCell ref="C24:C25"/>
    <mergeCell ref="D24:D25"/>
    <mergeCell ref="E24:E25"/>
    <mergeCell ref="F24:F25"/>
    <mergeCell ref="G24:G25"/>
    <mergeCell ref="A9:B11"/>
    <mergeCell ref="C9:C10"/>
    <mergeCell ref="D9:D10"/>
    <mergeCell ref="E9:E10"/>
    <mergeCell ref="F9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H1"/>
    </sheetView>
  </sheetViews>
  <sheetFormatPr defaultColWidth="9.140625" defaultRowHeight="12.75"/>
  <cols>
    <col min="4" max="4" width="12.28125" style="0" customWidth="1"/>
    <col min="5" max="5" width="11.7109375" style="0" customWidth="1"/>
    <col min="6" max="6" width="11.00390625" style="0" customWidth="1"/>
  </cols>
  <sheetData>
    <row r="1" spans="1:8" ht="15.75">
      <c r="A1" s="211" t="s">
        <v>482</v>
      </c>
      <c r="B1" s="211"/>
      <c r="C1" s="211"/>
      <c r="D1" s="211"/>
      <c r="E1" s="211"/>
      <c r="F1" s="211"/>
      <c r="G1" s="211"/>
      <c r="H1" s="211"/>
    </row>
    <row r="2" spans="1:8" ht="15.75">
      <c r="A2" s="212" t="s">
        <v>211</v>
      </c>
      <c r="B2" s="212"/>
      <c r="C2" s="212"/>
      <c r="D2" s="212"/>
      <c r="E2" s="212"/>
      <c r="F2" s="212"/>
      <c r="G2" s="212"/>
      <c r="H2" s="212"/>
    </row>
    <row r="3" spans="1:8" ht="15.75">
      <c r="A3" s="212" t="s">
        <v>327</v>
      </c>
      <c r="B3" s="212"/>
      <c r="C3" s="212"/>
      <c r="D3" s="212"/>
      <c r="E3" s="212"/>
      <c r="F3" s="212"/>
      <c r="G3" s="212"/>
      <c r="H3" s="212"/>
    </row>
    <row r="4" spans="1:8" ht="15.75" customHeight="1">
      <c r="A4" s="212" t="s">
        <v>213</v>
      </c>
      <c r="B4" s="212"/>
      <c r="C4" s="212"/>
      <c r="D4" s="212"/>
      <c r="E4" s="212"/>
      <c r="F4" s="212"/>
      <c r="G4" s="212"/>
      <c r="H4" s="212"/>
    </row>
    <row r="5" spans="1:8" ht="15.75" customHeight="1">
      <c r="A5" s="100"/>
      <c r="B5" s="100"/>
      <c r="C5" s="100"/>
      <c r="D5" s="101"/>
      <c r="E5" s="233" t="s">
        <v>328</v>
      </c>
      <c r="F5" s="233"/>
      <c r="G5" s="233"/>
      <c r="H5" s="233"/>
    </row>
    <row r="6" spans="1:8" ht="12.75" customHeight="1">
      <c r="A6" s="213" t="s">
        <v>215</v>
      </c>
      <c r="B6" s="213"/>
      <c r="C6" s="213"/>
      <c r="D6" s="213"/>
      <c r="E6" s="215" t="s">
        <v>216</v>
      </c>
      <c r="F6" s="215" t="s">
        <v>217</v>
      </c>
      <c r="G6" s="215" t="s">
        <v>218</v>
      </c>
      <c r="H6" s="234" t="s">
        <v>26</v>
      </c>
    </row>
    <row r="7" spans="1:8" ht="12.75">
      <c r="A7" s="213"/>
      <c r="B7" s="213"/>
      <c r="C7" s="213"/>
      <c r="D7" s="213"/>
      <c r="E7" s="215"/>
      <c r="F7" s="215"/>
      <c r="G7" s="215"/>
      <c r="H7" s="234"/>
    </row>
    <row r="8" spans="1:8" ht="12.75">
      <c r="A8" s="213"/>
      <c r="B8" s="213"/>
      <c r="C8" s="213"/>
      <c r="D8" s="213"/>
      <c r="E8" s="215"/>
      <c r="F8" s="215"/>
      <c r="G8" s="215"/>
      <c r="H8" s="234"/>
    </row>
    <row r="9" spans="1:8" ht="12.75">
      <c r="A9" s="213"/>
      <c r="B9" s="213"/>
      <c r="C9" s="213"/>
      <c r="D9" s="213"/>
      <c r="E9" s="215"/>
      <c r="F9" s="215"/>
      <c r="G9" s="215"/>
      <c r="H9" s="234"/>
    </row>
    <row r="10" spans="1:8" ht="15.75">
      <c r="A10" s="102" t="s">
        <v>329</v>
      </c>
      <c r="B10" s="103"/>
      <c r="C10" s="103"/>
      <c r="D10" s="103"/>
      <c r="E10" s="187">
        <v>3849</v>
      </c>
      <c r="F10" s="188"/>
      <c r="G10" s="189"/>
      <c r="H10" s="190">
        <v>2975</v>
      </c>
    </row>
    <row r="11" spans="1:8" ht="15.75">
      <c r="A11" s="227" t="s">
        <v>222</v>
      </c>
      <c r="B11" s="227"/>
      <c r="C11" s="227"/>
      <c r="D11" s="227"/>
      <c r="E11" s="187"/>
      <c r="F11" s="189">
        <v>5165</v>
      </c>
      <c r="G11" s="189"/>
      <c r="H11" s="190">
        <f aca="true" t="shared" si="0" ref="H11:H43">SUM(E11:G11)</f>
        <v>5165</v>
      </c>
    </row>
    <row r="12" spans="1:8" ht="15.75">
      <c r="A12" s="227" t="s">
        <v>330</v>
      </c>
      <c r="B12" s="227"/>
      <c r="C12" s="227"/>
      <c r="D12" s="227"/>
      <c r="E12" s="187">
        <v>69334</v>
      </c>
      <c r="F12" s="189"/>
      <c r="G12" s="189"/>
      <c r="H12" s="190">
        <f t="shared" si="0"/>
        <v>69334</v>
      </c>
    </row>
    <row r="13" spans="1:8" ht="15.75">
      <c r="A13" s="227" t="s">
        <v>235</v>
      </c>
      <c r="B13" s="227"/>
      <c r="C13" s="227"/>
      <c r="D13" s="227"/>
      <c r="E13" s="187">
        <v>2835</v>
      </c>
      <c r="F13" s="189"/>
      <c r="G13" s="189"/>
      <c r="H13" s="190">
        <f t="shared" si="0"/>
        <v>2835</v>
      </c>
    </row>
    <row r="14" spans="1:8" ht="15.75">
      <c r="A14" s="227" t="s">
        <v>248</v>
      </c>
      <c r="B14" s="227"/>
      <c r="C14" s="227"/>
      <c r="D14" s="227"/>
      <c r="E14" s="187">
        <v>14410</v>
      </c>
      <c r="F14" s="189"/>
      <c r="G14" s="189"/>
      <c r="H14" s="190">
        <f t="shared" si="0"/>
        <v>14410</v>
      </c>
    </row>
    <row r="15" spans="1:8" ht="15.75">
      <c r="A15" s="227" t="s">
        <v>249</v>
      </c>
      <c r="B15" s="227"/>
      <c r="C15" s="227"/>
      <c r="D15" s="227"/>
      <c r="E15" s="187">
        <v>2633</v>
      </c>
      <c r="F15" s="189"/>
      <c r="G15" s="189"/>
      <c r="H15" s="190">
        <f t="shared" si="0"/>
        <v>2633</v>
      </c>
    </row>
    <row r="16" spans="1:8" ht="15.75">
      <c r="A16" s="227" t="s">
        <v>331</v>
      </c>
      <c r="B16" s="227"/>
      <c r="C16" s="227"/>
      <c r="D16" s="227"/>
      <c r="E16" s="187">
        <v>975</v>
      </c>
      <c r="F16" s="189"/>
      <c r="G16" s="189"/>
      <c r="H16" s="190">
        <f t="shared" si="0"/>
        <v>975</v>
      </c>
    </row>
    <row r="17" spans="1:8" ht="15.75">
      <c r="A17" s="227" t="s">
        <v>229</v>
      </c>
      <c r="B17" s="227"/>
      <c r="C17" s="227"/>
      <c r="D17" s="227"/>
      <c r="E17" s="187">
        <v>2132</v>
      </c>
      <c r="F17" s="189"/>
      <c r="G17" s="189"/>
      <c r="H17" s="190">
        <f t="shared" si="0"/>
        <v>2132</v>
      </c>
    </row>
    <row r="18" spans="1:8" ht="15.75">
      <c r="A18" s="102" t="s">
        <v>332</v>
      </c>
      <c r="B18" s="104"/>
      <c r="C18" s="104"/>
      <c r="D18" s="104"/>
      <c r="E18" s="187">
        <v>4789</v>
      </c>
      <c r="F18" s="189"/>
      <c r="G18" s="189"/>
      <c r="H18" s="190">
        <f t="shared" si="0"/>
        <v>4789</v>
      </c>
    </row>
    <row r="19" spans="1:8" ht="15.75">
      <c r="A19" s="232" t="s">
        <v>333</v>
      </c>
      <c r="B19" s="232"/>
      <c r="C19" s="232"/>
      <c r="D19" s="232"/>
      <c r="E19" s="187"/>
      <c r="F19" s="189"/>
      <c r="G19" s="189">
        <v>2823</v>
      </c>
      <c r="H19" s="190">
        <f t="shared" si="0"/>
        <v>2823</v>
      </c>
    </row>
    <row r="20" spans="1:8" ht="15.75">
      <c r="A20" s="232" t="s">
        <v>334</v>
      </c>
      <c r="B20" s="232"/>
      <c r="C20" s="232"/>
      <c r="D20" s="232"/>
      <c r="E20" s="187"/>
      <c r="F20" s="189"/>
      <c r="G20" s="189">
        <v>787</v>
      </c>
      <c r="H20" s="190">
        <f t="shared" si="0"/>
        <v>787</v>
      </c>
    </row>
    <row r="21" spans="1:8" ht="15.75">
      <c r="A21" s="232" t="s">
        <v>335</v>
      </c>
      <c r="B21" s="232"/>
      <c r="C21" s="232"/>
      <c r="D21" s="232"/>
      <c r="E21" s="187"/>
      <c r="F21" s="189"/>
      <c r="G21" s="189">
        <v>136</v>
      </c>
      <c r="H21" s="190">
        <f t="shared" si="0"/>
        <v>136</v>
      </c>
    </row>
    <row r="22" spans="1:8" ht="15.75">
      <c r="A22" s="232" t="s">
        <v>336</v>
      </c>
      <c r="B22" s="232"/>
      <c r="C22" s="232"/>
      <c r="D22" s="232"/>
      <c r="E22" s="187"/>
      <c r="F22" s="189"/>
      <c r="G22" s="189">
        <v>910</v>
      </c>
      <c r="H22" s="190">
        <f t="shared" si="0"/>
        <v>910</v>
      </c>
    </row>
    <row r="23" spans="1:8" ht="15.75">
      <c r="A23" s="232" t="s">
        <v>337</v>
      </c>
      <c r="B23" s="232"/>
      <c r="C23" s="232"/>
      <c r="D23" s="232"/>
      <c r="E23" s="187"/>
      <c r="F23" s="189"/>
      <c r="G23" s="189">
        <v>366</v>
      </c>
      <c r="H23" s="190">
        <f t="shared" si="0"/>
        <v>366</v>
      </c>
    </row>
    <row r="24" spans="1:8" ht="15.75">
      <c r="A24" s="232" t="s">
        <v>338</v>
      </c>
      <c r="B24" s="232"/>
      <c r="C24" s="232"/>
      <c r="D24" s="232"/>
      <c r="E24" s="187"/>
      <c r="F24" s="189"/>
      <c r="G24" s="189">
        <v>1135</v>
      </c>
      <c r="H24" s="190">
        <f t="shared" si="0"/>
        <v>1135</v>
      </c>
    </row>
    <row r="25" spans="1:8" ht="15.75">
      <c r="A25" s="232" t="s">
        <v>339</v>
      </c>
      <c r="B25" s="232"/>
      <c r="C25" s="232"/>
      <c r="D25" s="232"/>
      <c r="E25" s="187"/>
      <c r="F25" s="189"/>
      <c r="G25" s="189">
        <v>261</v>
      </c>
      <c r="H25" s="190">
        <f t="shared" si="0"/>
        <v>261</v>
      </c>
    </row>
    <row r="26" spans="1:8" ht="15.75">
      <c r="A26" s="232" t="s">
        <v>340</v>
      </c>
      <c r="B26" s="232"/>
      <c r="C26" s="232"/>
      <c r="D26" s="232"/>
      <c r="E26" s="187"/>
      <c r="F26" s="189"/>
      <c r="G26" s="189">
        <v>1507</v>
      </c>
      <c r="H26" s="190">
        <f t="shared" si="0"/>
        <v>1507</v>
      </c>
    </row>
    <row r="27" spans="1:8" ht="15.75">
      <c r="A27" s="232" t="s">
        <v>341</v>
      </c>
      <c r="B27" s="232"/>
      <c r="C27" s="232"/>
      <c r="D27" s="232"/>
      <c r="E27" s="187"/>
      <c r="F27" s="189"/>
      <c r="G27" s="189">
        <v>27</v>
      </c>
      <c r="H27" s="190">
        <f t="shared" si="0"/>
        <v>27</v>
      </c>
    </row>
    <row r="28" spans="1:8" ht="15.75">
      <c r="A28" s="227" t="s">
        <v>342</v>
      </c>
      <c r="B28" s="227"/>
      <c r="C28" s="227"/>
      <c r="D28" s="227"/>
      <c r="E28" s="187">
        <v>4724</v>
      </c>
      <c r="F28" s="189"/>
      <c r="G28" s="189"/>
      <c r="H28" s="190">
        <f t="shared" si="0"/>
        <v>4724</v>
      </c>
    </row>
    <row r="29" spans="1:8" ht="15.75">
      <c r="A29" s="227" t="s">
        <v>343</v>
      </c>
      <c r="B29" s="227"/>
      <c r="C29" s="227"/>
      <c r="D29" s="227"/>
      <c r="E29" s="187">
        <v>1109</v>
      </c>
      <c r="F29" s="189"/>
      <c r="G29" s="189"/>
      <c r="H29" s="190">
        <f t="shared" si="0"/>
        <v>1109</v>
      </c>
    </row>
    <row r="30" spans="1:8" ht="15.75">
      <c r="A30" s="227" t="s">
        <v>252</v>
      </c>
      <c r="B30" s="227"/>
      <c r="C30" s="227"/>
      <c r="D30" s="227"/>
      <c r="E30" s="187"/>
      <c r="F30" s="189">
        <v>3666</v>
      </c>
      <c r="G30" s="189"/>
      <c r="H30" s="190">
        <f t="shared" si="0"/>
        <v>3666</v>
      </c>
    </row>
    <row r="31" spans="1:8" ht="15.75">
      <c r="A31" s="227" t="s">
        <v>233</v>
      </c>
      <c r="B31" s="227"/>
      <c r="C31" s="227"/>
      <c r="D31" s="227"/>
      <c r="E31" s="187"/>
      <c r="F31" s="189">
        <v>17679</v>
      </c>
      <c r="G31" s="189"/>
      <c r="H31" s="190">
        <f t="shared" si="0"/>
        <v>17679</v>
      </c>
    </row>
    <row r="32" spans="1:8" ht="15.75">
      <c r="A32" s="102" t="s">
        <v>344</v>
      </c>
      <c r="B32" s="104"/>
      <c r="C32" s="104"/>
      <c r="D32" s="104"/>
      <c r="E32" s="187">
        <v>273</v>
      </c>
      <c r="F32" s="189"/>
      <c r="G32" s="189"/>
      <c r="H32" s="190">
        <f t="shared" si="0"/>
        <v>273</v>
      </c>
    </row>
    <row r="33" spans="1:8" ht="15.75">
      <c r="A33" s="227" t="s">
        <v>234</v>
      </c>
      <c r="B33" s="227"/>
      <c r="C33" s="227"/>
      <c r="D33" s="227"/>
      <c r="E33" s="187"/>
      <c r="F33" s="189">
        <v>25387</v>
      </c>
      <c r="G33" s="189"/>
      <c r="H33" s="190">
        <f t="shared" si="0"/>
        <v>25387</v>
      </c>
    </row>
    <row r="34" spans="1:8" ht="15.75">
      <c r="A34" s="227" t="s">
        <v>345</v>
      </c>
      <c r="B34" s="227"/>
      <c r="C34" s="227"/>
      <c r="D34" s="227"/>
      <c r="E34" s="187">
        <v>29895</v>
      </c>
      <c r="F34" s="189"/>
      <c r="G34" s="189"/>
      <c r="H34" s="190">
        <f t="shared" si="0"/>
        <v>29895</v>
      </c>
    </row>
    <row r="35" spans="1:8" ht="15.75">
      <c r="A35" s="227" t="s">
        <v>346</v>
      </c>
      <c r="B35" s="227"/>
      <c r="C35" s="227"/>
      <c r="D35" s="227"/>
      <c r="E35" s="187"/>
      <c r="F35" s="189">
        <v>14646</v>
      </c>
      <c r="G35" s="189"/>
      <c r="H35" s="190">
        <f t="shared" si="0"/>
        <v>14646</v>
      </c>
    </row>
    <row r="36" spans="1:8" ht="15.75" customHeight="1">
      <c r="A36" s="227" t="s">
        <v>223</v>
      </c>
      <c r="B36" s="227"/>
      <c r="C36" s="227"/>
      <c r="D36" s="227"/>
      <c r="E36" s="187">
        <v>21491</v>
      </c>
      <c r="F36" s="189"/>
      <c r="G36" s="189"/>
      <c r="H36" s="190">
        <f t="shared" si="0"/>
        <v>21491</v>
      </c>
    </row>
    <row r="37" spans="1:8" ht="15.75">
      <c r="A37" s="102" t="s">
        <v>258</v>
      </c>
      <c r="B37" s="104"/>
      <c r="C37" s="104"/>
      <c r="D37" s="104"/>
      <c r="E37" s="187">
        <v>340</v>
      </c>
      <c r="F37" s="189"/>
      <c r="G37" s="189"/>
      <c r="H37" s="190">
        <f t="shared" si="0"/>
        <v>340</v>
      </c>
    </row>
    <row r="38" spans="1:8" ht="15.75" customHeight="1">
      <c r="A38" s="227" t="s">
        <v>224</v>
      </c>
      <c r="B38" s="227"/>
      <c r="C38" s="227"/>
      <c r="D38" s="227"/>
      <c r="E38" s="187">
        <v>41063</v>
      </c>
      <c r="F38" s="189"/>
      <c r="G38" s="189"/>
      <c r="H38" s="190">
        <f t="shared" si="0"/>
        <v>41063</v>
      </c>
    </row>
    <row r="39" spans="1:8" ht="15.75">
      <c r="A39" s="227" t="s">
        <v>228</v>
      </c>
      <c r="B39" s="227"/>
      <c r="C39" s="227"/>
      <c r="D39" s="227"/>
      <c r="E39" s="187">
        <v>25792</v>
      </c>
      <c r="F39" s="189"/>
      <c r="G39" s="189"/>
      <c r="H39" s="190">
        <f t="shared" si="0"/>
        <v>25792</v>
      </c>
    </row>
    <row r="40" spans="1:8" ht="15.75">
      <c r="A40" s="227" t="s">
        <v>273</v>
      </c>
      <c r="B40" s="227"/>
      <c r="C40" s="227"/>
      <c r="D40" s="227"/>
      <c r="E40" s="187">
        <v>18114</v>
      </c>
      <c r="F40" s="189"/>
      <c r="G40" s="189"/>
      <c r="H40" s="190">
        <f t="shared" si="0"/>
        <v>18114</v>
      </c>
    </row>
    <row r="41" spans="1:8" ht="15.75">
      <c r="A41" s="227" t="s">
        <v>230</v>
      </c>
      <c r="B41" s="227"/>
      <c r="C41" s="227"/>
      <c r="D41" s="227"/>
      <c r="E41" s="187">
        <v>5491</v>
      </c>
      <c r="F41" s="189"/>
      <c r="G41" s="189"/>
      <c r="H41" s="190">
        <f t="shared" si="0"/>
        <v>5491</v>
      </c>
    </row>
    <row r="42" spans="1:8" ht="15.75">
      <c r="A42" s="227" t="s">
        <v>347</v>
      </c>
      <c r="B42" s="227"/>
      <c r="C42" s="227"/>
      <c r="D42" s="227"/>
      <c r="E42" s="187">
        <v>599</v>
      </c>
      <c r="F42" s="189"/>
      <c r="G42" s="189"/>
      <c r="H42" s="190">
        <f t="shared" si="0"/>
        <v>599</v>
      </c>
    </row>
    <row r="43" spans="1:8" ht="15.75">
      <c r="A43" s="229" t="s">
        <v>348</v>
      </c>
      <c r="B43" s="230"/>
      <c r="C43" s="230"/>
      <c r="D43" s="231"/>
      <c r="E43" s="187">
        <v>11525</v>
      </c>
      <c r="F43" s="189"/>
      <c r="G43" s="189"/>
      <c r="H43" s="190">
        <f t="shared" si="0"/>
        <v>11525</v>
      </c>
    </row>
    <row r="44" spans="1:8" ht="15.75">
      <c r="A44" s="228" t="s">
        <v>26</v>
      </c>
      <c r="B44" s="228"/>
      <c r="C44" s="228"/>
      <c r="D44" s="228"/>
      <c r="E44" s="188">
        <f>SUM(E10:E43)</f>
        <v>261373</v>
      </c>
      <c r="F44" s="188">
        <f>SUM(F10:F43)</f>
        <v>66543</v>
      </c>
      <c r="G44" s="188">
        <f>SUM(G10:G43)</f>
        <v>7952</v>
      </c>
      <c r="H44" s="188">
        <f>SUM(H10:H43)</f>
        <v>334994</v>
      </c>
    </row>
    <row r="45" spans="1:8" ht="15.75">
      <c r="A45" s="105"/>
      <c r="B45" s="106"/>
      <c r="C45" s="106"/>
      <c r="D45" s="106"/>
      <c r="E45" s="107"/>
      <c r="F45" s="108"/>
      <c r="G45" s="108"/>
      <c r="H45" s="108"/>
    </row>
    <row r="46" spans="1:8" ht="15.75">
      <c r="A46" s="105"/>
      <c r="B46" s="106"/>
      <c r="C46" s="106"/>
      <c r="D46" s="106"/>
      <c r="E46" s="107"/>
      <c r="F46" s="108"/>
      <c r="G46" s="108"/>
      <c r="H46" s="108"/>
    </row>
    <row r="47" spans="1:8" ht="15.75">
      <c r="A47" s="109"/>
      <c r="B47" s="110"/>
      <c r="C47" s="110"/>
      <c r="D47" s="110"/>
      <c r="E47" s="108"/>
      <c r="F47" s="108"/>
      <c r="G47" s="108"/>
      <c r="H47" s="108"/>
    </row>
    <row r="48" spans="1:8" ht="15.75">
      <c r="A48" s="105"/>
      <c r="B48" s="106"/>
      <c r="C48" s="106"/>
      <c r="D48" s="106"/>
      <c r="E48" s="107"/>
      <c r="F48" s="108"/>
      <c r="G48" s="108"/>
      <c r="H48" s="108"/>
    </row>
    <row r="49" spans="1:8" ht="15.75">
      <c r="A49" s="105"/>
      <c r="B49" s="106"/>
      <c r="C49" s="106"/>
      <c r="D49" s="106"/>
      <c r="E49" s="107"/>
      <c r="F49" s="108"/>
      <c r="G49" s="108"/>
      <c r="H49" s="108"/>
    </row>
    <row r="50" spans="1:8" ht="15.75">
      <c r="A50" s="105"/>
      <c r="B50" s="106"/>
      <c r="C50" s="106"/>
      <c r="D50" s="106"/>
      <c r="E50" s="107"/>
      <c r="F50" s="108"/>
      <c r="G50" s="108"/>
      <c r="H50" s="108"/>
    </row>
  </sheetData>
  <sheetProtection selectLockedCells="1" selectUnlockedCells="1"/>
  <mergeCells count="41">
    <mergeCell ref="A1:H1"/>
    <mergeCell ref="A2:H2"/>
    <mergeCell ref="A3:H3"/>
    <mergeCell ref="A4:H4"/>
    <mergeCell ref="E5:H5"/>
    <mergeCell ref="A6:D9"/>
    <mergeCell ref="E6:E9"/>
    <mergeCell ref="F6:F9"/>
    <mergeCell ref="G6:G9"/>
    <mergeCell ref="H6:H9"/>
    <mergeCell ref="A11:D11"/>
    <mergeCell ref="A12:D12"/>
    <mergeCell ref="A13:D13"/>
    <mergeCell ref="A14:D14"/>
    <mergeCell ref="A15:D15"/>
    <mergeCell ref="A16:D16"/>
    <mergeCell ref="A17:D17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5:D35"/>
    <mergeCell ref="A36:D36"/>
    <mergeCell ref="A38:D38"/>
    <mergeCell ref="A39:D39"/>
    <mergeCell ref="A40:D40"/>
    <mergeCell ref="A41:D41"/>
    <mergeCell ref="A42:D42"/>
    <mergeCell ref="A44:D44"/>
    <mergeCell ref="A43:D4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:G1"/>
    </sheetView>
  </sheetViews>
  <sheetFormatPr defaultColWidth="11.7109375" defaultRowHeight="12.75"/>
  <cols>
    <col min="1" max="1" width="3.140625" style="111" customWidth="1"/>
    <col min="2" max="2" width="2.8515625" style="112" customWidth="1"/>
    <col min="3" max="3" width="43.28125" style="112" customWidth="1"/>
    <col min="4" max="4" width="11.57421875" style="112" customWidth="1"/>
    <col min="5" max="5" width="10.8515625" style="112" customWidth="1"/>
    <col min="6" max="6" width="10.57421875" style="112" customWidth="1"/>
    <col min="7" max="7" width="9.8515625" style="112" customWidth="1"/>
    <col min="8" max="251" width="11.7109375" style="112" customWidth="1"/>
  </cols>
  <sheetData>
    <row r="1" spans="1:7" ht="12.75" customHeight="1">
      <c r="A1" s="196" t="s">
        <v>483</v>
      </c>
      <c r="B1" s="196"/>
      <c r="C1" s="196"/>
      <c r="D1" s="196"/>
      <c r="E1" s="196"/>
      <c r="F1" s="196"/>
      <c r="G1" s="196"/>
    </row>
    <row r="2" spans="1:7" ht="12.75" customHeight="1">
      <c r="A2" s="197"/>
      <c r="B2" s="197"/>
      <c r="C2" s="197"/>
      <c r="D2" s="197"/>
      <c r="E2" s="197"/>
      <c r="F2" s="197"/>
      <c r="G2" s="197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03" t="s">
        <v>0</v>
      </c>
      <c r="B4" s="203"/>
      <c r="C4" s="203"/>
      <c r="D4" s="203"/>
      <c r="E4" s="203"/>
      <c r="F4" s="203"/>
      <c r="G4" s="203"/>
    </row>
    <row r="5" spans="1:7" ht="12.75" customHeight="1">
      <c r="A5" s="203" t="s">
        <v>474</v>
      </c>
      <c r="B5" s="203"/>
      <c r="C5" s="203"/>
      <c r="D5" s="203"/>
      <c r="E5" s="203"/>
      <c r="F5" s="203"/>
      <c r="G5" s="203"/>
    </row>
    <row r="6" ht="12.75" customHeight="1"/>
    <row r="7" spans="1:7" ht="12.75" customHeight="1">
      <c r="A7" s="235" t="s">
        <v>2</v>
      </c>
      <c r="B7" s="235"/>
      <c r="C7" s="235"/>
      <c r="D7" s="235"/>
      <c r="E7" s="235"/>
      <c r="F7" s="235"/>
      <c r="G7" s="235"/>
    </row>
    <row r="8" spans="1:7" ht="12.75" customHeight="1">
      <c r="A8" s="236" t="s">
        <v>3</v>
      </c>
      <c r="B8" s="236"/>
      <c r="C8" s="237" t="s">
        <v>349</v>
      </c>
      <c r="D8" s="194" t="s">
        <v>5</v>
      </c>
      <c r="E8" s="195" t="s">
        <v>6</v>
      </c>
      <c r="F8" s="238" t="s">
        <v>7</v>
      </c>
      <c r="G8" s="192" t="s">
        <v>8</v>
      </c>
    </row>
    <row r="9" spans="1:7" ht="25.5" customHeight="1">
      <c r="A9" s="236"/>
      <c r="B9" s="236"/>
      <c r="C9" s="237"/>
      <c r="D9" s="194"/>
      <c r="E9" s="195"/>
      <c r="F9" s="238"/>
      <c r="G9" s="238"/>
    </row>
    <row r="10" spans="1:7" ht="12.75" customHeight="1">
      <c r="A10" s="236"/>
      <c r="B10" s="236"/>
      <c r="C10" s="113" t="s">
        <v>350</v>
      </c>
      <c r="D10" s="114" t="s">
        <v>10</v>
      </c>
      <c r="E10" s="114" t="s">
        <v>11</v>
      </c>
      <c r="F10" s="114" t="s">
        <v>12</v>
      </c>
      <c r="G10" s="114" t="s">
        <v>13</v>
      </c>
    </row>
    <row r="11" spans="1:7" ht="12.75" customHeight="1">
      <c r="A11" s="115" t="s">
        <v>14</v>
      </c>
      <c r="B11" s="68" t="s">
        <v>351</v>
      </c>
      <c r="C11" s="116" t="s">
        <v>75</v>
      </c>
      <c r="D11" s="117"/>
      <c r="E11" s="117"/>
      <c r="F11" s="117"/>
      <c r="G11" s="117"/>
    </row>
    <row r="12" spans="1:7" ht="12.75" customHeight="1">
      <c r="A12" s="115" t="s">
        <v>17</v>
      </c>
      <c r="B12" s="115"/>
      <c r="C12" s="118" t="s">
        <v>352</v>
      </c>
      <c r="D12" s="117">
        <v>2000</v>
      </c>
      <c r="E12" s="117">
        <v>5975</v>
      </c>
      <c r="F12" s="117">
        <v>5975</v>
      </c>
      <c r="G12" s="119">
        <f>F12/E12</f>
        <v>1</v>
      </c>
    </row>
    <row r="13" spans="1:7" ht="12.75" customHeight="1">
      <c r="A13" s="115" t="s">
        <v>19</v>
      </c>
      <c r="B13" s="115"/>
      <c r="C13" s="120" t="s">
        <v>353</v>
      </c>
      <c r="D13" s="117">
        <v>15000</v>
      </c>
      <c r="E13" s="117">
        <v>0</v>
      </c>
      <c r="F13" s="117">
        <v>25</v>
      </c>
      <c r="G13" s="119"/>
    </row>
    <row r="14" spans="1:7" ht="12.75" customHeight="1">
      <c r="A14" s="115" t="s">
        <v>21</v>
      </c>
      <c r="B14" s="115"/>
      <c r="C14" s="120" t="s">
        <v>354</v>
      </c>
      <c r="D14" s="117">
        <v>1347</v>
      </c>
      <c r="E14" s="117">
        <v>1600</v>
      </c>
      <c r="F14" s="121">
        <v>1622</v>
      </c>
      <c r="G14" s="119">
        <f>F14/E14</f>
        <v>1.01375</v>
      </c>
    </row>
    <row r="15" spans="1:7" ht="12.75" customHeight="1">
      <c r="A15" s="115" t="s">
        <v>23</v>
      </c>
      <c r="B15" s="115"/>
      <c r="C15" s="120" t="s">
        <v>355</v>
      </c>
      <c r="D15" s="117">
        <v>400</v>
      </c>
      <c r="E15" s="117">
        <v>2000</v>
      </c>
      <c r="F15" s="117">
        <v>2430</v>
      </c>
      <c r="G15" s="119">
        <f>F15/E15</f>
        <v>1.215</v>
      </c>
    </row>
    <row r="16" spans="1:7" ht="12.75" customHeight="1">
      <c r="A16" s="115" t="s">
        <v>25</v>
      </c>
      <c r="B16" s="115"/>
      <c r="C16" s="117" t="s">
        <v>356</v>
      </c>
      <c r="D16" s="117">
        <v>234</v>
      </c>
      <c r="E16" s="117">
        <v>0</v>
      </c>
      <c r="F16" s="117"/>
      <c r="G16" s="119"/>
    </row>
    <row r="17" spans="1:7" ht="12.75" customHeight="1">
      <c r="A17" s="115" t="s">
        <v>27</v>
      </c>
      <c r="B17" s="115"/>
      <c r="C17" s="120" t="s">
        <v>357</v>
      </c>
      <c r="D17" s="117">
        <v>267</v>
      </c>
      <c r="E17" s="117">
        <v>267</v>
      </c>
      <c r="F17" s="121">
        <v>267</v>
      </c>
      <c r="G17" s="119">
        <f>F17/E17</f>
        <v>1</v>
      </c>
    </row>
    <row r="18" spans="1:7" ht="12.75" customHeight="1">
      <c r="A18" s="115" t="s">
        <v>30</v>
      </c>
      <c r="B18" s="122"/>
      <c r="C18" s="120" t="s">
        <v>358</v>
      </c>
      <c r="D18" s="117">
        <v>3175</v>
      </c>
      <c r="E18" s="117">
        <v>3675</v>
      </c>
      <c r="F18" s="117">
        <v>1750</v>
      </c>
      <c r="G18" s="119">
        <f>F18/E18</f>
        <v>0.47619047619047616</v>
      </c>
    </row>
    <row r="19" spans="1:7" ht="12.75" customHeight="1">
      <c r="A19" s="115" t="s">
        <v>32</v>
      </c>
      <c r="B19" s="122"/>
      <c r="C19" s="120" t="s">
        <v>359</v>
      </c>
      <c r="D19" s="117">
        <v>510</v>
      </c>
      <c r="E19" s="117">
        <f>SUM(D19:D19)</f>
        <v>510</v>
      </c>
      <c r="F19" s="117">
        <v>510</v>
      </c>
      <c r="G19" s="119">
        <f>F19/E19</f>
        <v>1</v>
      </c>
    </row>
    <row r="20" spans="1:7" ht="12.75" customHeight="1">
      <c r="A20" s="115" t="s">
        <v>34</v>
      </c>
      <c r="B20" s="122"/>
      <c r="C20" s="120" t="s">
        <v>360</v>
      </c>
      <c r="D20" s="117">
        <v>470</v>
      </c>
      <c r="E20" s="117">
        <v>400</v>
      </c>
      <c r="F20" s="117">
        <v>330</v>
      </c>
      <c r="G20" s="119">
        <f>F20/E20</f>
        <v>0.825</v>
      </c>
    </row>
    <row r="21" spans="1:7" ht="12.75" customHeight="1">
      <c r="A21" s="115" t="s">
        <v>36</v>
      </c>
      <c r="B21" s="122"/>
      <c r="C21" s="120" t="s">
        <v>361</v>
      </c>
      <c r="D21" s="117">
        <v>1000</v>
      </c>
      <c r="E21" s="117">
        <v>0</v>
      </c>
      <c r="F21" s="117"/>
      <c r="G21" s="119"/>
    </row>
    <row r="22" spans="1:7" ht="12.75" customHeight="1">
      <c r="A22" s="115" t="s">
        <v>38</v>
      </c>
      <c r="B22" s="122"/>
      <c r="C22" s="120" t="s">
        <v>362</v>
      </c>
      <c r="D22" s="117">
        <v>1800</v>
      </c>
      <c r="E22" s="117">
        <v>1600</v>
      </c>
      <c r="F22" s="117">
        <v>1523</v>
      </c>
      <c r="G22" s="119">
        <f>F22/E22</f>
        <v>0.951875</v>
      </c>
    </row>
    <row r="23" spans="1:7" ht="12.75" customHeight="1">
      <c r="A23" s="115" t="s">
        <v>39</v>
      </c>
      <c r="B23" s="122"/>
      <c r="C23" s="120" t="s">
        <v>363</v>
      </c>
      <c r="D23" s="117">
        <v>380</v>
      </c>
      <c r="E23" s="117">
        <f>SUM(D23:D23)</f>
        <v>380</v>
      </c>
      <c r="F23" s="117">
        <v>380</v>
      </c>
      <c r="G23" s="119">
        <f>F23/E23</f>
        <v>1</v>
      </c>
    </row>
    <row r="24" spans="1:7" ht="12.75" customHeight="1">
      <c r="A24" s="115" t="s">
        <v>42</v>
      </c>
      <c r="B24" s="122"/>
      <c r="C24" s="117" t="s">
        <v>364</v>
      </c>
      <c r="D24" s="117">
        <v>13000</v>
      </c>
      <c r="E24" s="117">
        <f>SUM(D24:D24)</f>
        <v>13000</v>
      </c>
      <c r="F24" s="117">
        <v>222</v>
      </c>
      <c r="G24" s="119">
        <f>F24/E24</f>
        <v>0.017076923076923076</v>
      </c>
    </row>
    <row r="25" spans="1:7" ht="12.75" customHeight="1">
      <c r="A25" s="115" t="s">
        <v>45</v>
      </c>
      <c r="B25" s="122"/>
      <c r="C25" s="117" t="s">
        <v>365</v>
      </c>
      <c r="D25" s="117">
        <v>4000</v>
      </c>
      <c r="E25" s="117">
        <v>0</v>
      </c>
      <c r="F25" s="121"/>
      <c r="G25" s="119"/>
    </row>
    <row r="26" spans="1:7" ht="12.75" customHeight="1">
      <c r="A26" s="115" t="s">
        <v>48</v>
      </c>
      <c r="B26" s="122"/>
      <c r="C26" s="117" t="s">
        <v>366</v>
      </c>
      <c r="D26" s="117">
        <v>400</v>
      </c>
      <c r="E26" s="117">
        <v>0</v>
      </c>
      <c r="F26" s="121"/>
      <c r="G26" s="119"/>
    </row>
    <row r="27" spans="1:7" ht="12.75" customHeight="1">
      <c r="A27" s="115" t="s">
        <v>50</v>
      </c>
      <c r="B27" s="122"/>
      <c r="C27" s="117" t="s">
        <v>367</v>
      </c>
      <c r="D27" s="117">
        <v>6000</v>
      </c>
      <c r="E27" s="117">
        <v>0</v>
      </c>
      <c r="F27" s="121"/>
      <c r="G27" s="119"/>
    </row>
    <row r="28" spans="1:7" ht="12.75" customHeight="1">
      <c r="A28" s="115" t="s">
        <v>52</v>
      </c>
      <c r="B28" s="122"/>
      <c r="C28" s="117" t="s">
        <v>368</v>
      </c>
      <c r="D28" s="117">
        <v>2000</v>
      </c>
      <c r="E28" s="117">
        <v>0</v>
      </c>
      <c r="F28" s="121"/>
      <c r="G28" s="119"/>
    </row>
    <row r="29" spans="1:7" ht="12.75" customHeight="1">
      <c r="A29" s="115" t="s">
        <v>53</v>
      </c>
      <c r="B29" s="122"/>
      <c r="C29" s="117" t="s">
        <v>369</v>
      </c>
      <c r="D29" s="117">
        <v>0</v>
      </c>
      <c r="E29" s="117">
        <v>3000</v>
      </c>
      <c r="F29" s="121"/>
      <c r="G29" s="119">
        <f aca="true" t="shared" si="0" ref="G29:G43">F29/E29</f>
        <v>0</v>
      </c>
    </row>
    <row r="30" spans="1:7" ht="12.75" customHeight="1">
      <c r="A30" s="115" t="s">
        <v>56</v>
      </c>
      <c r="B30" s="122"/>
      <c r="C30" s="117" t="s">
        <v>370</v>
      </c>
      <c r="D30" s="117">
        <v>0</v>
      </c>
      <c r="E30" s="117">
        <v>1604</v>
      </c>
      <c r="F30" s="121">
        <v>1603</v>
      </c>
      <c r="G30" s="119">
        <f t="shared" si="0"/>
        <v>0.9993765586034913</v>
      </c>
    </row>
    <row r="31" spans="1:7" ht="12.75" customHeight="1">
      <c r="A31" s="115" t="s">
        <v>58</v>
      </c>
      <c r="B31" s="122"/>
      <c r="C31" s="117" t="s">
        <v>371</v>
      </c>
      <c r="D31" s="117">
        <v>0</v>
      </c>
      <c r="E31" s="117">
        <v>2000</v>
      </c>
      <c r="F31" s="121">
        <v>1016</v>
      </c>
      <c r="G31" s="119">
        <f t="shared" si="0"/>
        <v>0.508</v>
      </c>
    </row>
    <row r="32" spans="1:7" ht="12.75" customHeight="1">
      <c r="A32" s="115" t="s">
        <v>61</v>
      </c>
      <c r="B32" s="122"/>
      <c r="C32" s="117" t="s">
        <v>372</v>
      </c>
      <c r="D32" s="117">
        <v>0</v>
      </c>
      <c r="E32" s="117">
        <v>2000</v>
      </c>
      <c r="F32" s="121">
        <v>1119</v>
      </c>
      <c r="G32" s="119">
        <f t="shared" si="0"/>
        <v>0.5595</v>
      </c>
    </row>
    <row r="33" spans="1:7" ht="12.75" customHeight="1">
      <c r="A33" s="115" t="s">
        <v>64</v>
      </c>
      <c r="B33" s="117"/>
      <c r="C33" s="117" t="s">
        <v>373</v>
      </c>
      <c r="D33" s="117">
        <v>0</v>
      </c>
      <c r="E33" s="117">
        <v>1000</v>
      </c>
      <c r="F33" s="117"/>
      <c r="G33" s="119">
        <f t="shared" si="0"/>
        <v>0</v>
      </c>
    </row>
    <row r="34" spans="1:7" ht="12.75" customHeight="1">
      <c r="A34" s="115" t="s">
        <v>66</v>
      </c>
      <c r="B34" s="117"/>
      <c r="C34" s="117" t="s">
        <v>374</v>
      </c>
      <c r="D34" s="117">
        <v>0</v>
      </c>
      <c r="E34" s="117">
        <v>1245</v>
      </c>
      <c r="F34" s="117">
        <v>1230</v>
      </c>
      <c r="G34" s="119">
        <f t="shared" si="0"/>
        <v>0.9879518072289156</v>
      </c>
    </row>
    <row r="35" spans="1:7" ht="12.75" customHeight="1">
      <c r="A35" s="115" t="s">
        <v>102</v>
      </c>
      <c r="B35" s="117"/>
      <c r="C35" s="117" t="s">
        <v>375</v>
      </c>
      <c r="D35" s="117">
        <v>0</v>
      </c>
      <c r="E35" s="117">
        <v>594</v>
      </c>
      <c r="F35" s="117">
        <v>593</v>
      </c>
      <c r="G35" s="119">
        <f t="shared" si="0"/>
        <v>0.9983164983164983</v>
      </c>
    </row>
    <row r="36" spans="1:7" ht="12.75" customHeight="1">
      <c r="A36" s="115" t="s">
        <v>104</v>
      </c>
      <c r="B36" s="117"/>
      <c r="C36" s="117" t="s">
        <v>376</v>
      </c>
      <c r="D36" s="117">
        <v>0</v>
      </c>
      <c r="E36" s="117">
        <v>147</v>
      </c>
      <c r="F36" s="117">
        <v>147</v>
      </c>
      <c r="G36" s="119">
        <f t="shared" si="0"/>
        <v>1</v>
      </c>
    </row>
    <row r="37" spans="1:7" ht="12.75">
      <c r="A37" s="115" t="s">
        <v>106</v>
      </c>
      <c r="B37" s="117"/>
      <c r="C37" s="117" t="s">
        <v>377</v>
      </c>
      <c r="D37" s="117">
        <v>0</v>
      </c>
      <c r="E37" s="117">
        <v>122</v>
      </c>
      <c r="F37" s="117">
        <v>122</v>
      </c>
      <c r="G37" s="119">
        <f t="shared" si="0"/>
        <v>1</v>
      </c>
    </row>
    <row r="38" spans="1:7" ht="12.75">
      <c r="A38" s="115" t="s">
        <v>108</v>
      </c>
      <c r="B38" s="117"/>
      <c r="C38" s="117" t="s">
        <v>378</v>
      </c>
      <c r="D38" s="117">
        <v>0</v>
      </c>
      <c r="E38" s="117">
        <v>117</v>
      </c>
      <c r="F38" s="117">
        <v>117</v>
      </c>
      <c r="G38" s="119">
        <f t="shared" si="0"/>
        <v>1</v>
      </c>
    </row>
    <row r="39" spans="1:7" ht="12.75">
      <c r="A39" s="115" t="s">
        <v>110</v>
      </c>
      <c r="B39" s="117"/>
      <c r="C39" s="117" t="s">
        <v>379</v>
      </c>
      <c r="D39" s="117">
        <v>0</v>
      </c>
      <c r="E39" s="117">
        <v>95</v>
      </c>
      <c r="F39" s="117">
        <v>95</v>
      </c>
      <c r="G39" s="119">
        <f t="shared" si="0"/>
        <v>1</v>
      </c>
    </row>
    <row r="40" spans="1:7" ht="12.75">
      <c r="A40" s="115" t="s">
        <v>112</v>
      </c>
      <c r="B40" s="117"/>
      <c r="C40" s="117" t="s">
        <v>380</v>
      </c>
      <c r="D40" s="117">
        <v>0</v>
      </c>
      <c r="E40" s="117">
        <v>350</v>
      </c>
      <c r="F40" s="117">
        <v>350</v>
      </c>
      <c r="G40" s="119">
        <f t="shared" si="0"/>
        <v>1</v>
      </c>
    </row>
    <row r="41" spans="1:7" ht="12.75">
      <c r="A41" s="115" t="s">
        <v>114</v>
      </c>
      <c r="B41" s="117"/>
      <c r="C41" s="117" t="s">
        <v>381</v>
      </c>
      <c r="D41" s="117">
        <v>0</v>
      </c>
      <c r="E41" s="117">
        <v>559</v>
      </c>
      <c r="F41" s="117">
        <v>559</v>
      </c>
      <c r="G41" s="119">
        <f t="shared" si="0"/>
        <v>1</v>
      </c>
    </row>
    <row r="42" spans="1:7" ht="12.75">
      <c r="A42" s="115" t="s">
        <v>115</v>
      </c>
      <c r="B42" s="117"/>
      <c r="C42" s="117" t="s">
        <v>382</v>
      </c>
      <c r="D42" s="117"/>
      <c r="E42" s="117">
        <v>423</v>
      </c>
      <c r="F42" s="117">
        <v>1052</v>
      </c>
      <c r="G42" s="119">
        <f t="shared" si="0"/>
        <v>2.486997635933806</v>
      </c>
    </row>
    <row r="43" spans="1:7" ht="12.75">
      <c r="A43" s="115" t="s">
        <v>117</v>
      </c>
      <c r="B43" s="117"/>
      <c r="C43" s="117" t="s">
        <v>383</v>
      </c>
      <c r="D43" s="117"/>
      <c r="E43" s="117">
        <v>590</v>
      </c>
      <c r="F43" s="117">
        <v>874</v>
      </c>
      <c r="G43" s="119">
        <f t="shared" si="0"/>
        <v>1.4813559322033898</v>
      </c>
    </row>
    <row r="44" spans="1:7" ht="12.75">
      <c r="A44" s="115" t="s">
        <v>119</v>
      </c>
      <c r="B44" s="117"/>
      <c r="C44" s="117" t="s">
        <v>384</v>
      </c>
      <c r="D44" s="117"/>
      <c r="E44" s="117"/>
      <c r="F44" s="117">
        <v>476</v>
      </c>
      <c r="G44" s="119"/>
    </row>
    <row r="45" spans="1:7" ht="12.75">
      <c r="A45" s="115" t="s">
        <v>121</v>
      </c>
      <c r="B45" s="117"/>
      <c r="C45" s="117" t="s">
        <v>385</v>
      </c>
      <c r="D45" s="117"/>
      <c r="E45" s="117"/>
      <c r="F45" s="117">
        <v>420</v>
      </c>
      <c r="G45" s="119"/>
    </row>
    <row r="46" spans="1:7" ht="12.75">
      <c r="A46" s="115" t="s">
        <v>122</v>
      </c>
      <c r="B46" s="117"/>
      <c r="C46" s="116" t="s">
        <v>26</v>
      </c>
      <c r="D46" s="15">
        <f>SUM(D12:D41)</f>
        <v>51983</v>
      </c>
      <c r="E46" s="15">
        <f>SUM(E12:E45)</f>
        <v>43253</v>
      </c>
      <c r="F46" s="15">
        <f>SUM(F12:F45)</f>
        <v>24807</v>
      </c>
      <c r="G46" s="17">
        <f>F46/E46</f>
        <v>0.5735324717360646</v>
      </c>
    </row>
  </sheetData>
  <sheetProtection selectLockedCells="1" selectUnlockedCells="1"/>
  <mergeCells count="11">
    <mergeCell ref="G8:G9"/>
    <mergeCell ref="A1:G1"/>
    <mergeCell ref="A2:G2"/>
    <mergeCell ref="A4:G4"/>
    <mergeCell ref="A5:G5"/>
    <mergeCell ref="A7:G7"/>
    <mergeCell ref="A8:B10"/>
    <mergeCell ref="C8:C9"/>
    <mergeCell ref="D8:D9"/>
    <mergeCell ref="E8:E9"/>
    <mergeCell ref="F8:F9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8.57421875" style="0" customWidth="1"/>
    <col min="2" max="2" width="12.8515625" style="0" customWidth="1"/>
    <col min="3" max="3" width="11.00390625" style="0" customWidth="1"/>
    <col min="4" max="4" width="11.57421875" style="0" customWidth="1"/>
    <col min="5" max="5" width="13.57421875" style="0" customWidth="1"/>
    <col min="6" max="6" width="11.8515625" style="0" customWidth="1"/>
    <col min="7" max="7" width="10.7109375" style="0" customWidth="1"/>
  </cols>
  <sheetData>
    <row r="1" spans="1:7" ht="12.75">
      <c r="A1" s="196" t="s">
        <v>484</v>
      </c>
      <c r="B1" s="196"/>
      <c r="C1" s="196"/>
      <c r="D1" s="196"/>
      <c r="E1" s="196"/>
      <c r="F1" s="196"/>
      <c r="G1" s="196"/>
    </row>
    <row r="2" spans="1:7" ht="15.75">
      <c r="A2" s="239" t="s">
        <v>211</v>
      </c>
      <c r="B2" s="239"/>
      <c r="C2" s="239"/>
      <c r="D2" s="239"/>
      <c r="E2" s="239"/>
      <c r="F2" s="239"/>
      <c r="G2" s="239"/>
    </row>
    <row r="3" spans="1:7" ht="15.75">
      <c r="A3" s="239" t="s">
        <v>386</v>
      </c>
      <c r="B3" s="239"/>
      <c r="C3" s="239"/>
      <c r="D3" s="239"/>
      <c r="E3" s="239"/>
      <c r="F3" s="239"/>
      <c r="G3" s="239"/>
    </row>
    <row r="4" spans="1:7" ht="15.75" customHeight="1">
      <c r="A4" s="239" t="s">
        <v>387</v>
      </c>
      <c r="B4" s="239"/>
      <c r="C4" s="239"/>
      <c r="D4" s="239"/>
      <c r="E4" s="239"/>
      <c r="F4" s="239"/>
      <c r="G4" s="239"/>
    </row>
    <row r="5" spans="1:7" ht="15.75">
      <c r="A5" s="123"/>
      <c r="B5" s="123"/>
      <c r="C5" s="123"/>
      <c r="D5" s="124"/>
      <c r="E5" s="124"/>
      <c r="F5" s="124"/>
      <c r="G5" s="124"/>
    </row>
    <row r="6" spans="1:7" ht="30" customHeight="1">
      <c r="A6" s="125" t="s">
        <v>388</v>
      </c>
      <c r="B6" s="125" t="s">
        <v>389</v>
      </c>
      <c r="C6" s="125" t="s">
        <v>390</v>
      </c>
      <c r="D6" s="126" t="s">
        <v>391</v>
      </c>
      <c r="E6" s="127" t="s">
        <v>392</v>
      </c>
      <c r="F6" s="172" t="s">
        <v>468</v>
      </c>
      <c r="G6" s="127" t="s">
        <v>8</v>
      </c>
    </row>
    <row r="7" spans="1:7" ht="31.5" customHeight="1">
      <c r="A7" s="128" t="s">
        <v>466</v>
      </c>
      <c r="B7" s="129">
        <v>111678</v>
      </c>
      <c r="C7" s="130">
        <v>137972</v>
      </c>
      <c r="D7" s="130">
        <v>97833</v>
      </c>
      <c r="E7" s="130">
        <v>92997</v>
      </c>
      <c r="F7" s="130">
        <v>113352</v>
      </c>
      <c r="G7" s="131">
        <f>F7/E7</f>
        <v>1.2188780283234943</v>
      </c>
    </row>
    <row r="8" spans="1:7" ht="24.75" customHeight="1">
      <c r="A8" s="128" t="s">
        <v>125</v>
      </c>
      <c r="B8" s="129">
        <v>136494</v>
      </c>
      <c r="C8" s="130">
        <v>141467</v>
      </c>
      <c r="D8" s="130">
        <v>93620</v>
      </c>
      <c r="E8" s="130">
        <v>93620</v>
      </c>
      <c r="F8" s="130">
        <v>106222</v>
      </c>
      <c r="G8" s="131">
        <f>F8/E8</f>
        <v>1.1346079897457808</v>
      </c>
    </row>
    <row r="9" spans="1:7" ht="24.75" customHeight="1">
      <c r="A9" s="128" t="s">
        <v>393</v>
      </c>
      <c r="B9" s="129">
        <v>103488</v>
      </c>
      <c r="C9" s="130">
        <v>196772</v>
      </c>
      <c r="D9" s="130">
        <v>104596</v>
      </c>
      <c r="E9" s="130">
        <v>132243</v>
      </c>
      <c r="F9" s="130">
        <v>135768</v>
      </c>
      <c r="G9" s="131">
        <f>F9/E9</f>
        <v>1.026655475148023</v>
      </c>
    </row>
    <row r="10" spans="1:7" ht="24.75" customHeight="1">
      <c r="A10" s="128" t="s">
        <v>394</v>
      </c>
      <c r="B10" s="129">
        <v>53005</v>
      </c>
      <c r="C10" s="130">
        <v>50786</v>
      </c>
      <c r="D10" s="130">
        <v>14460</v>
      </c>
      <c r="E10" s="130">
        <v>18720</v>
      </c>
      <c r="F10" s="130">
        <v>15854</v>
      </c>
      <c r="G10" s="131">
        <f>F10/E10</f>
        <v>0.8469017094017094</v>
      </c>
    </row>
    <row r="11" spans="1:7" ht="24.75" customHeight="1">
      <c r="A11" s="128" t="s">
        <v>395</v>
      </c>
      <c r="B11" s="129">
        <v>375</v>
      </c>
      <c r="C11" s="130">
        <v>256</v>
      </c>
      <c r="D11" s="130">
        <v>350</v>
      </c>
      <c r="E11" s="130">
        <v>350</v>
      </c>
      <c r="F11" s="130">
        <v>293</v>
      </c>
      <c r="G11" s="131">
        <f>F11/E11</f>
        <v>0.8371428571428572</v>
      </c>
    </row>
    <row r="12" spans="1:7" ht="24.75" customHeight="1">
      <c r="A12" s="128" t="s">
        <v>396</v>
      </c>
      <c r="B12" s="129"/>
      <c r="C12" s="130"/>
      <c r="D12" s="130">
        <v>100000</v>
      </c>
      <c r="E12" s="130">
        <v>106129</v>
      </c>
      <c r="F12" s="130"/>
      <c r="G12" s="132"/>
    </row>
    <row r="13" spans="1:7" ht="24.75" customHeight="1">
      <c r="A13" s="133" t="s">
        <v>397</v>
      </c>
      <c r="B13" s="134">
        <f>SUM(B7:B12)</f>
        <v>405040</v>
      </c>
      <c r="C13" s="134">
        <f>SUM(C7:C12)</f>
        <v>527253</v>
      </c>
      <c r="D13" s="134">
        <f>SUM(D7:D12)</f>
        <v>410859</v>
      </c>
      <c r="E13" s="134">
        <f>SUM(E7:E12)</f>
        <v>444059</v>
      </c>
      <c r="F13" s="134">
        <f>SUM(F7:F12)</f>
        <v>371489</v>
      </c>
      <c r="G13" s="135">
        <f>F13/E13</f>
        <v>0.8365757703368246</v>
      </c>
    </row>
    <row r="14" spans="1:7" ht="24.75" customHeight="1">
      <c r="A14" s="133"/>
      <c r="B14" s="136"/>
      <c r="C14" s="136"/>
      <c r="D14" s="137"/>
      <c r="E14" s="138"/>
      <c r="F14" s="138"/>
      <c r="G14" s="132"/>
    </row>
    <row r="15" spans="1:7" ht="24.75" customHeight="1">
      <c r="A15" s="128" t="s">
        <v>398</v>
      </c>
      <c r="B15" s="130">
        <v>158800</v>
      </c>
      <c r="C15" s="130">
        <v>157154</v>
      </c>
      <c r="D15" s="130">
        <v>113687</v>
      </c>
      <c r="E15" s="130">
        <v>94248</v>
      </c>
      <c r="F15" s="130">
        <v>91864</v>
      </c>
      <c r="G15" s="131">
        <f>F15/E15</f>
        <v>0.974705033528563</v>
      </c>
    </row>
    <row r="16" spans="1:7" ht="24.75" customHeight="1">
      <c r="A16" s="128" t="s">
        <v>399</v>
      </c>
      <c r="B16" s="130">
        <v>38966</v>
      </c>
      <c r="C16" s="130">
        <v>39443</v>
      </c>
      <c r="D16" s="130">
        <v>30647</v>
      </c>
      <c r="E16" s="130">
        <v>24907</v>
      </c>
      <c r="F16" s="130">
        <v>22284</v>
      </c>
      <c r="G16" s="131">
        <f>F16/E16</f>
        <v>0.8946882402537439</v>
      </c>
    </row>
    <row r="17" spans="1:7" ht="30" customHeight="1">
      <c r="A17" s="128" t="s">
        <v>467</v>
      </c>
      <c r="B17" s="130">
        <v>149403</v>
      </c>
      <c r="C17" s="130">
        <v>167494</v>
      </c>
      <c r="D17" s="130">
        <v>129681</v>
      </c>
      <c r="E17" s="130">
        <v>107386</v>
      </c>
      <c r="F17" s="130">
        <v>120066</v>
      </c>
      <c r="G17" s="131">
        <f>F17/E17</f>
        <v>1.1180787067215465</v>
      </c>
    </row>
    <row r="18" spans="1:7" ht="24.75" customHeight="1">
      <c r="A18" s="128" t="s">
        <v>400</v>
      </c>
      <c r="B18" s="130">
        <v>16463</v>
      </c>
      <c r="C18" s="130">
        <v>15102</v>
      </c>
      <c r="D18" s="130">
        <v>15450</v>
      </c>
      <c r="E18" s="130">
        <v>77800</v>
      </c>
      <c r="F18" s="130">
        <v>74153</v>
      </c>
      <c r="G18" s="131">
        <f>F18/E18</f>
        <v>0.9531233933161953</v>
      </c>
    </row>
    <row r="19" spans="1:7" ht="24.75" customHeight="1">
      <c r="A19" s="128" t="s">
        <v>401</v>
      </c>
      <c r="B19" s="130">
        <v>35000</v>
      </c>
      <c r="C19" s="130">
        <v>-50000</v>
      </c>
      <c r="D19" s="130">
        <v>0</v>
      </c>
      <c r="E19" s="130">
        <v>125000</v>
      </c>
      <c r="F19" s="130">
        <v>125000</v>
      </c>
      <c r="G19" s="132"/>
    </row>
    <row r="20" spans="1:7" ht="24.75" customHeight="1">
      <c r="A20" s="128" t="s">
        <v>402</v>
      </c>
      <c r="B20" s="130">
        <v>0</v>
      </c>
      <c r="C20" s="130">
        <v>0</v>
      </c>
      <c r="D20" s="130">
        <v>60911</v>
      </c>
      <c r="E20" s="130">
        <v>16719</v>
      </c>
      <c r="F20" s="130">
        <v>0</v>
      </c>
      <c r="G20" s="131">
        <f>F20/E20</f>
        <v>0</v>
      </c>
    </row>
    <row r="21" spans="1:7" ht="24.75" customHeight="1">
      <c r="A21" s="133" t="s">
        <v>403</v>
      </c>
      <c r="B21" s="139">
        <f>SUM(B15:B20)</f>
        <v>398632</v>
      </c>
      <c r="C21" s="139">
        <f>SUM(C15:C20)</f>
        <v>329193</v>
      </c>
      <c r="D21" s="139">
        <f>SUM(D15:D20)</f>
        <v>350376</v>
      </c>
      <c r="E21" s="139">
        <f>SUM(E15:E20)</f>
        <v>446060</v>
      </c>
      <c r="F21" s="139">
        <f>SUM(F15:F20)</f>
        <v>433367</v>
      </c>
      <c r="G21" s="140">
        <f>F21/E21</f>
        <v>0.9715441868806887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8.00390625" style="0" customWidth="1"/>
    <col min="2" max="2" width="12.57421875" style="0" customWidth="1"/>
    <col min="3" max="3" width="13.28125" style="0" customWidth="1"/>
    <col min="4" max="4" width="11.8515625" style="0" customWidth="1"/>
    <col min="5" max="5" width="14.140625" style="0" customWidth="1"/>
    <col min="6" max="6" width="15.00390625" style="0" customWidth="1"/>
    <col min="7" max="7" width="12.140625" style="0" customWidth="1"/>
  </cols>
  <sheetData>
    <row r="1" spans="1:7" ht="12.75">
      <c r="A1" s="196" t="s">
        <v>485</v>
      </c>
      <c r="B1" s="196"/>
      <c r="C1" s="196"/>
      <c r="D1" s="196"/>
      <c r="E1" s="196"/>
      <c r="F1" s="196"/>
      <c r="G1" s="196"/>
    </row>
    <row r="2" spans="1:7" ht="15.75">
      <c r="A2" s="239" t="s">
        <v>211</v>
      </c>
      <c r="B2" s="239"/>
      <c r="C2" s="239"/>
      <c r="D2" s="239"/>
      <c r="E2" s="239"/>
      <c r="F2" s="239"/>
      <c r="G2" s="239"/>
    </row>
    <row r="3" spans="1:7" ht="15.75">
      <c r="A3" s="239" t="s">
        <v>404</v>
      </c>
      <c r="B3" s="239"/>
      <c r="C3" s="239"/>
      <c r="D3" s="239"/>
      <c r="E3" s="239"/>
      <c r="F3" s="239"/>
      <c r="G3" s="239"/>
    </row>
    <row r="4" spans="1:7" ht="15.75">
      <c r="A4" s="239" t="s">
        <v>387</v>
      </c>
      <c r="B4" s="239"/>
      <c r="C4" s="239"/>
      <c r="D4" s="239"/>
      <c r="E4" s="239"/>
      <c r="F4" s="124"/>
      <c r="G4" s="124"/>
    </row>
    <row r="5" spans="1:7" ht="15.75">
      <c r="A5" s="141"/>
      <c r="B5" s="141"/>
      <c r="C5" s="141"/>
      <c r="D5" s="141"/>
      <c r="E5" s="141"/>
      <c r="F5" s="124"/>
      <c r="G5" s="124"/>
    </row>
    <row r="6" spans="1:7" ht="31.5">
      <c r="A6" s="173" t="s">
        <v>388</v>
      </c>
      <c r="B6" s="174" t="s">
        <v>389</v>
      </c>
      <c r="C6" s="175" t="s">
        <v>390</v>
      </c>
      <c r="D6" s="175" t="s">
        <v>391</v>
      </c>
      <c r="E6" s="176" t="s">
        <v>392</v>
      </c>
      <c r="F6" s="176" t="s">
        <v>464</v>
      </c>
      <c r="G6" s="176" t="s">
        <v>8</v>
      </c>
    </row>
    <row r="7" spans="1:7" ht="15.75">
      <c r="A7" s="177" t="s">
        <v>465</v>
      </c>
      <c r="B7" s="178">
        <v>18272</v>
      </c>
      <c r="C7" s="178">
        <v>26648</v>
      </c>
      <c r="D7" s="178">
        <v>650</v>
      </c>
      <c r="E7" s="178">
        <v>54422</v>
      </c>
      <c r="F7" s="178">
        <v>54375</v>
      </c>
      <c r="G7" s="179">
        <f>F7/E7</f>
        <v>0.9991363786703906</v>
      </c>
    </row>
    <row r="8" spans="1:7" ht="15.75">
      <c r="A8" s="177" t="s">
        <v>405</v>
      </c>
      <c r="B8" s="178">
        <v>0</v>
      </c>
      <c r="C8" s="178"/>
      <c r="D8" s="178">
        <v>0</v>
      </c>
      <c r="E8" s="178">
        <v>0</v>
      </c>
      <c r="F8" s="178">
        <v>0</v>
      </c>
      <c r="G8" s="179"/>
    </row>
    <row r="9" spans="1:7" ht="15.75">
      <c r="A9" s="177" t="s">
        <v>406</v>
      </c>
      <c r="B9" s="178">
        <v>20818</v>
      </c>
      <c r="C9" s="178">
        <v>41967</v>
      </c>
      <c r="D9" s="178">
        <v>100</v>
      </c>
      <c r="E9" s="178">
        <v>100</v>
      </c>
      <c r="F9" s="178">
        <v>40</v>
      </c>
      <c r="G9" s="179">
        <f>F9/E9</f>
        <v>0.4</v>
      </c>
    </row>
    <row r="10" spans="1:7" ht="15.75">
      <c r="A10" s="177" t="s">
        <v>407</v>
      </c>
      <c r="B10" s="178">
        <v>0</v>
      </c>
      <c r="C10" s="178">
        <v>0</v>
      </c>
      <c r="D10" s="178">
        <v>0</v>
      </c>
      <c r="E10" s="178">
        <v>0</v>
      </c>
      <c r="F10" s="178">
        <v>0</v>
      </c>
      <c r="G10" s="179"/>
    </row>
    <row r="11" spans="1:7" ht="15.75" customHeight="1">
      <c r="A11" s="177" t="s">
        <v>461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9"/>
    </row>
    <row r="12" spans="1:7" ht="15.75">
      <c r="A12" s="177" t="s">
        <v>462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9"/>
    </row>
    <row r="13" spans="1:7" ht="15.75">
      <c r="A13" s="177" t="s">
        <v>408</v>
      </c>
      <c r="B13" s="178">
        <v>13304</v>
      </c>
      <c r="C13" s="178">
        <v>4671</v>
      </c>
      <c r="D13" s="178">
        <v>0</v>
      </c>
      <c r="E13" s="178">
        <v>0</v>
      </c>
      <c r="F13" s="178">
        <v>0</v>
      </c>
      <c r="G13" s="179"/>
    </row>
    <row r="14" spans="1:7" ht="15.75">
      <c r="A14" s="180" t="s">
        <v>409</v>
      </c>
      <c r="B14" s="181">
        <f>SUM(B7:B13)</f>
        <v>52394</v>
      </c>
      <c r="C14" s="181">
        <f>SUM(C7:C13)</f>
        <v>73286</v>
      </c>
      <c r="D14" s="181">
        <f>SUM(D7:D13)</f>
        <v>750</v>
      </c>
      <c r="E14" s="181">
        <f>SUM(E7:E13)</f>
        <v>54522</v>
      </c>
      <c r="F14" s="181">
        <f>SUM(F7:F13)</f>
        <v>54415</v>
      </c>
      <c r="G14" s="179">
        <f>F14/E14</f>
        <v>0.9980374894537984</v>
      </c>
    </row>
    <row r="15" spans="1:7" ht="15.75">
      <c r="A15" s="240"/>
      <c r="B15" s="241"/>
      <c r="C15" s="241"/>
      <c r="D15" s="241"/>
      <c r="E15" s="241"/>
      <c r="F15" s="241"/>
      <c r="G15" s="242"/>
    </row>
    <row r="16" spans="1:7" ht="15.75">
      <c r="A16" s="177" t="s">
        <v>410</v>
      </c>
      <c r="B16" s="178">
        <v>2030</v>
      </c>
      <c r="C16" s="178">
        <v>11034</v>
      </c>
      <c r="D16" s="178">
        <v>34002</v>
      </c>
      <c r="E16" s="178">
        <v>33325</v>
      </c>
      <c r="F16" s="178">
        <v>10948</v>
      </c>
      <c r="G16" s="179">
        <f>F16/E16</f>
        <v>0.3285221305326332</v>
      </c>
    </row>
    <row r="17" spans="1:7" ht="15.75">
      <c r="A17" s="177" t="s">
        <v>411</v>
      </c>
      <c r="B17" s="178">
        <v>38380</v>
      </c>
      <c r="C17" s="178">
        <v>56533</v>
      </c>
      <c r="D17" s="178">
        <v>17981</v>
      </c>
      <c r="E17" s="178">
        <v>9928</v>
      </c>
      <c r="F17" s="178">
        <v>13859</v>
      </c>
      <c r="G17" s="179">
        <f>F17/E17</f>
        <v>1.3959508460918615</v>
      </c>
    </row>
    <row r="18" spans="1:7" ht="15.75">
      <c r="A18" s="177" t="s">
        <v>463</v>
      </c>
      <c r="B18" s="178">
        <v>0</v>
      </c>
      <c r="C18" s="178">
        <v>0</v>
      </c>
      <c r="D18" s="178">
        <v>0</v>
      </c>
      <c r="E18" s="178">
        <v>0</v>
      </c>
      <c r="F18" s="178">
        <v>0</v>
      </c>
      <c r="G18" s="179"/>
    </row>
    <row r="19" spans="1:7" ht="15.75">
      <c r="A19" s="177" t="s">
        <v>74</v>
      </c>
      <c r="B19" s="178">
        <v>1768</v>
      </c>
      <c r="C19" s="178">
        <v>2495</v>
      </c>
      <c r="D19" s="178">
        <v>9250</v>
      </c>
      <c r="E19" s="178">
        <v>9268</v>
      </c>
      <c r="F19" s="178">
        <v>1820</v>
      </c>
      <c r="G19" s="179">
        <f>F19/E19</f>
        <v>0.19637462235649547</v>
      </c>
    </row>
    <row r="20" spans="1:7" ht="15.75">
      <c r="A20" s="177" t="s">
        <v>412</v>
      </c>
      <c r="B20" s="178">
        <v>11303</v>
      </c>
      <c r="C20" s="178">
        <v>102783</v>
      </c>
      <c r="D20" s="178">
        <v>0</v>
      </c>
      <c r="E20" s="178">
        <v>0</v>
      </c>
      <c r="F20" s="178">
        <v>0</v>
      </c>
      <c r="G20" s="179"/>
    </row>
    <row r="21" spans="1:7" ht="15.75">
      <c r="A21" s="177" t="s">
        <v>402</v>
      </c>
      <c r="B21" s="178">
        <v>0</v>
      </c>
      <c r="C21" s="178">
        <v>0</v>
      </c>
      <c r="D21" s="178">
        <v>0</v>
      </c>
      <c r="E21" s="178">
        <v>0</v>
      </c>
      <c r="F21" s="178">
        <v>0</v>
      </c>
      <c r="G21" s="179"/>
    </row>
    <row r="22" spans="1:7" ht="15.75">
      <c r="A22" s="180" t="s">
        <v>413</v>
      </c>
      <c r="B22" s="182">
        <f>SUM(B16:B21)</f>
        <v>53481</v>
      </c>
      <c r="C22" s="182">
        <f>SUM(C16:C21)</f>
        <v>172845</v>
      </c>
      <c r="D22" s="182">
        <f>SUM(D16:D21)</f>
        <v>61233</v>
      </c>
      <c r="E22" s="182">
        <f>SUM(E16:E21)</f>
        <v>52521</v>
      </c>
      <c r="F22" s="182">
        <f>SUM(F16:F21)</f>
        <v>26627</v>
      </c>
      <c r="G22" s="179">
        <f>F22/E22</f>
        <v>0.5069781611165057</v>
      </c>
    </row>
    <row r="23" spans="1:7" ht="15.75">
      <c r="A23" s="142"/>
      <c r="B23" s="143"/>
      <c r="C23" s="143"/>
      <c r="D23" s="143"/>
      <c r="E23" s="143"/>
      <c r="F23" s="143"/>
      <c r="G23" s="171"/>
    </row>
    <row r="24" spans="1:7" ht="15.75">
      <c r="A24" s="142" t="s">
        <v>414</v>
      </c>
      <c r="B24" s="183">
        <v>457434</v>
      </c>
      <c r="C24" s="183">
        <v>600539</v>
      </c>
      <c r="D24" s="184">
        <v>411609</v>
      </c>
      <c r="E24" s="184">
        <v>498581</v>
      </c>
      <c r="F24" s="183">
        <v>425904</v>
      </c>
      <c r="G24" s="144"/>
    </row>
    <row r="25" spans="1:7" ht="15.75">
      <c r="A25" s="142"/>
      <c r="B25" s="183"/>
      <c r="C25" s="183"/>
      <c r="D25" s="184"/>
      <c r="E25" s="184"/>
      <c r="F25" s="183"/>
      <c r="G25" s="144"/>
    </row>
    <row r="26" spans="1:7" ht="15.75">
      <c r="A26" s="142" t="s">
        <v>415</v>
      </c>
      <c r="B26" s="183">
        <v>452113</v>
      </c>
      <c r="C26" s="183">
        <v>501678</v>
      </c>
      <c r="D26" s="184">
        <v>411609</v>
      </c>
      <c r="E26" s="184">
        <v>498581</v>
      </c>
      <c r="F26" s="183">
        <v>459994</v>
      </c>
      <c r="G26" s="144"/>
    </row>
    <row r="27" spans="1:7" ht="15.75">
      <c r="A27" s="142"/>
      <c r="B27" s="144"/>
      <c r="C27" s="124"/>
      <c r="D27" s="145"/>
      <c r="E27" s="146"/>
      <c r="F27" s="144"/>
      <c r="G27" s="144"/>
    </row>
    <row r="28" spans="1:7" ht="15.75">
      <c r="A28" s="124" t="s">
        <v>65</v>
      </c>
      <c r="B28" s="144"/>
      <c r="C28" s="124"/>
      <c r="D28" s="145"/>
      <c r="E28" s="146"/>
      <c r="F28" s="183">
        <v>2127</v>
      </c>
      <c r="G28" s="144"/>
    </row>
    <row r="29" spans="1:7" ht="15.75">
      <c r="A29" s="124" t="s">
        <v>80</v>
      </c>
      <c r="B29" s="144"/>
      <c r="C29" s="124"/>
      <c r="D29" s="124"/>
      <c r="E29" s="144"/>
      <c r="F29" s="183">
        <v>2193</v>
      </c>
      <c r="G29" s="144"/>
    </row>
  </sheetData>
  <sheetProtection selectLockedCells="1" selectUnlockedCells="1"/>
  <mergeCells count="5">
    <mergeCell ref="A2:G2"/>
    <mergeCell ref="A3:G3"/>
    <mergeCell ref="A4:E4"/>
    <mergeCell ref="A1:G1"/>
    <mergeCell ref="A15:G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judit</cp:lastModifiedBy>
  <cp:lastPrinted>2014-04-22T08:15:17Z</cp:lastPrinted>
  <dcterms:created xsi:type="dcterms:W3CDTF">2014-04-22T06:04:06Z</dcterms:created>
  <dcterms:modified xsi:type="dcterms:W3CDTF">2014-05-13T07:55:25Z</dcterms:modified>
  <cp:category/>
  <cp:version/>
  <cp:contentType/>
  <cp:contentStatus/>
</cp:coreProperties>
</file>