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5" activeTab="0"/>
  </bookViews>
  <sheets>
    <sheet name="KV 1 mell" sheetId="1" r:id="rId1"/>
    <sheet name="KV 2 mell" sheetId="2" r:id="rId2"/>
    <sheet name="Kv 2a mell" sheetId="3" r:id="rId3"/>
    <sheet name="KV 3 mell" sheetId="4" r:id="rId4"/>
    <sheet name="KV 4 mell" sheetId="5" r:id="rId5"/>
    <sheet name="Kv 5 mell" sheetId="6" r:id="rId6"/>
  </sheets>
  <definedNames/>
  <calcPr fullCalcOnLoad="1"/>
</workbook>
</file>

<file path=xl/sharedStrings.xml><?xml version="1.0" encoding="utf-8"?>
<sst xmlns="http://schemas.openxmlformats.org/spreadsheetml/2006/main" count="935" uniqueCount="381">
  <si>
    <t>1.melléklet</t>
  </si>
  <si>
    <t>Révfülöp Nagyközség Önkormányzata</t>
  </si>
  <si>
    <t xml:space="preserve"> 2012. évi bevételi és kiadási előirányzatainak főösszesítője</t>
  </si>
  <si>
    <t xml:space="preserve">                                                                                                                                                                 </t>
  </si>
  <si>
    <t>Ezer Ft</t>
  </si>
  <si>
    <t>Sor szám</t>
  </si>
  <si>
    <t>Bevételek</t>
  </si>
  <si>
    <t>2012.évi eredeti előirányzat</t>
  </si>
  <si>
    <t>Módosítás</t>
  </si>
  <si>
    <t>2012.évi módosított előirányzat</t>
  </si>
  <si>
    <t>A</t>
  </si>
  <si>
    <t>B</t>
  </si>
  <si>
    <t>C</t>
  </si>
  <si>
    <t>D</t>
  </si>
  <si>
    <t>E</t>
  </si>
  <si>
    <t>F</t>
  </si>
  <si>
    <t>1.</t>
  </si>
  <si>
    <t>I.</t>
  </si>
  <si>
    <t>Működési bevételek</t>
  </si>
  <si>
    <t>2.</t>
  </si>
  <si>
    <t>Hatósági jogkörhöz köthető működési bevételek</t>
  </si>
  <si>
    <t>3.</t>
  </si>
  <si>
    <t>Intézményi működéssel kapcsolatos bevételek</t>
  </si>
  <si>
    <t>4.</t>
  </si>
  <si>
    <t>Általános forgalmi adó</t>
  </si>
  <si>
    <t>5.</t>
  </si>
  <si>
    <t>Kamat bevételek</t>
  </si>
  <si>
    <t>6.</t>
  </si>
  <si>
    <t>Összesen</t>
  </si>
  <si>
    <t>7.</t>
  </si>
  <si>
    <t>II.</t>
  </si>
  <si>
    <t>Önkormányzat sajátos működési bevételei</t>
  </si>
  <si>
    <t>8.</t>
  </si>
  <si>
    <t>Helyi adók</t>
  </si>
  <si>
    <t>9.</t>
  </si>
  <si>
    <t>Átengedett központi adók</t>
  </si>
  <si>
    <t>10.</t>
  </si>
  <si>
    <t>Talajterhelési díj</t>
  </si>
  <si>
    <t>11.</t>
  </si>
  <si>
    <t>Egyéb sajátos bevétel</t>
  </si>
  <si>
    <t>12.</t>
  </si>
  <si>
    <t>Bírság, pótlék</t>
  </si>
  <si>
    <t>13.</t>
  </si>
  <si>
    <t>14.</t>
  </si>
  <si>
    <t>III.</t>
  </si>
  <si>
    <t>Támogatások</t>
  </si>
  <si>
    <t>15.</t>
  </si>
  <si>
    <t>IV.</t>
  </si>
  <si>
    <t>Felhalmozási és tőke jellegű bevételek</t>
  </si>
  <si>
    <t>16.</t>
  </si>
  <si>
    <t>V.</t>
  </si>
  <si>
    <t>Véglegesen átvett pénzeszközök</t>
  </si>
  <si>
    <t>17.</t>
  </si>
  <si>
    <t>Működési célú pénzeszköz átvétel</t>
  </si>
  <si>
    <t>18.</t>
  </si>
  <si>
    <t>Felhalmozási célú pénzeszköz átvétel</t>
  </si>
  <si>
    <t>19.</t>
  </si>
  <si>
    <t>20.</t>
  </si>
  <si>
    <t>VI.</t>
  </si>
  <si>
    <t>Hitel felvétel fejlesztési célra</t>
  </si>
  <si>
    <t>21.</t>
  </si>
  <si>
    <t>Kölcsön törlesztés</t>
  </si>
  <si>
    <t>22.</t>
  </si>
  <si>
    <t>VII.</t>
  </si>
  <si>
    <t xml:space="preserve">  Pénzmaradvány</t>
  </si>
  <si>
    <t>23.</t>
  </si>
  <si>
    <t>VIII.</t>
  </si>
  <si>
    <t>Előző évi költségvetési elszámolás</t>
  </si>
  <si>
    <t>24.</t>
  </si>
  <si>
    <t>Bevételek össszesen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</si>
  <si>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</si>
  <si>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</si>
  <si>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</si>
  <si>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</si>
  <si>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</si>
  <si>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</si>
  <si>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</si>
  <si>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</si>
  <si>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</si>
  <si>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</si>
  <si>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Céltartalék felhalmozási kiadásokra</t>
  </si>
  <si>
    <t>Egyéb értékpapír vásárlás</t>
  </si>
  <si>
    <t>Egyéb értékpapír visszaváltás</t>
  </si>
  <si>
    <t>Kiadások összesen</t>
  </si>
  <si>
    <t>2.melléklet</t>
  </si>
  <si>
    <t xml:space="preserve">Révfülöp Nagyközség Önkormányzata és költségvetési szervei </t>
  </si>
  <si>
    <t>2012. évi bevételi előirányzatai forrásonként</t>
  </si>
  <si>
    <t>Bérlei díj</t>
  </si>
  <si>
    <t>Áfa bevétel</t>
  </si>
  <si>
    <t>Kamat bevbétel</t>
  </si>
  <si>
    <t>Polgármesteri Hivatal bevétele</t>
  </si>
  <si>
    <t>Óvodai intézményi ellátási díj bevétel</t>
  </si>
  <si>
    <t>Óvodai alkalmazottak étkezés térítése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</si>
  <si>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</si>
  <si>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</si>
  <si>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</si>
  <si>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</si>
  <si>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</si>
  <si>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</si>
  <si>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</si>
  <si>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</si>
  <si>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</si>
  <si>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</si>
  <si>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</si>
  <si>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</si>
  <si>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</si>
  <si>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</si>
  <si>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Kilátó bevétele</t>
  </si>
  <si>
    <t>25.</t>
  </si>
  <si>
    <t>Nyilvános Wc bevétele</t>
  </si>
  <si>
    <t>26.</t>
  </si>
  <si>
    <t>Helyiségek,  eszközök bérbeadása</t>
  </si>
  <si>
    <t>27.</t>
  </si>
  <si>
    <t>Továbbszámlázott szolgáltatások</t>
  </si>
  <si>
    <t>28.</t>
  </si>
  <si>
    <t>29.</t>
  </si>
  <si>
    <t>30.</t>
  </si>
  <si>
    <t xml:space="preserve">Szakfeladatok bevétele összesen </t>
  </si>
  <si>
    <t>31.</t>
  </si>
  <si>
    <t>Intézményi működési bevételek összesen</t>
  </si>
  <si>
    <t>32.</t>
  </si>
  <si>
    <t>Általános forgalmi adó bevétel összesen</t>
  </si>
  <si>
    <t>33.</t>
  </si>
  <si>
    <t>Kamat bevétel</t>
  </si>
  <si>
    <t>34.</t>
  </si>
  <si>
    <t>Működési bevételek összesen</t>
  </si>
  <si>
    <t>35.</t>
  </si>
  <si>
    <t>Önkormányzatok sajátos működési bevételei</t>
  </si>
  <si>
    <t>36.</t>
  </si>
  <si>
    <t>37.</t>
  </si>
  <si>
    <t>Építményadó</t>
  </si>
  <si>
    <t>38.</t>
  </si>
  <si>
    <t>Telekadó</t>
  </si>
  <si>
    <t>39.</t>
  </si>
  <si>
    <t>Idegenforgalmi adó</t>
  </si>
  <si>
    <t>40.</t>
  </si>
  <si>
    <t>Iparűzési adó</t>
  </si>
  <si>
    <t>41.</t>
  </si>
  <si>
    <t>42.</t>
  </si>
  <si>
    <t>43.</t>
  </si>
  <si>
    <t>Személyi jövedelemadó  8%-a</t>
  </si>
  <si>
    <t>44.</t>
  </si>
  <si>
    <t>Jövedelem különbség jogcímen</t>
  </si>
  <si>
    <t>45.</t>
  </si>
  <si>
    <t>Gépjármű adó</t>
  </si>
  <si>
    <t>46.</t>
  </si>
  <si>
    <t>47.</t>
  </si>
  <si>
    <t>48.</t>
  </si>
  <si>
    <t>49.</t>
  </si>
  <si>
    <t>Önkormányzati lakások lakbére</t>
  </si>
  <si>
    <t>50.</t>
  </si>
  <si>
    <t>Birság, pótlék</t>
  </si>
  <si>
    <t>51.</t>
  </si>
  <si>
    <t>Önk.sajátos műk.bevételei összesen</t>
  </si>
  <si>
    <t>52.</t>
  </si>
  <si>
    <t>53.</t>
  </si>
  <si>
    <t>Normatív támogatások</t>
  </si>
  <si>
    <t>54.</t>
  </si>
  <si>
    <t>Normatív kötött támogatások</t>
  </si>
  <si>
    <t>55.</t>
  </si>
  <si>
    <t>Központosított támogatások</t>
  </si>
  <si>
    <t>56.</t>
  </si>
  <si>
    <t>Egyéb központi támogatás</t>
  </si>
  <si>
    <t>57.</t>
  </si>
  <si>
    <t>58.</t>
  </si>
  <si>
    <t>59.</t>
  </si>
  <si>
    <t>Tárgyi eszközök , immateriális javak értékesítése</t>
  </si>
  <si>
    <t>60.</t>
  </si>
  <si>
    <t>Osztalékok</t>
  </si>
  <si>
    <t>61.</t>
  </si>
  <si>
    <t>62.</t>
  </si>
  <si>
    <t>Véglegesen átvett pénzeszköz</t>
  </si>
  <si>
    <t>63.</t>
  </si>
  <si>
    <t>64.</t>
  </si>
  <si>
    <t>Mozgáskorlátozottak támogatása</t>
  </si>
  <si>
    <t>65.</t>
  </si>
  <si>
    <t>OEP támogatás, védőnői szolgálat</t>
  </si>
  <si>
    <t>66.</t>
  </si>
  <si>
    <t>Iskola működéshez társközségek támogatása</t>
  </si>
  <si>
    <t>67.</t>
  </si>
  <si>
    <t>Óvoda működéshez társközségek támogatása</t>
  </si>
  <si>
    <t>68.</t>
  </si>
  <si>
    <t>Szoc.szolg.működéséhez társközségek tám.</t>
  </si>
  <si>
    <t>69.</t>
  </si>
  <si>
    <t>Kistérségi támogatás</t>
  </si>
  <si>
    <t>70.</t>
  </si>
  <si>
    <t>Munkaügyi központ támogatása</t>
  </si>
  <si>
    <t>71.</t>
  </si>
  <si>
    <t>Prémiumévek program támogatása</t>
  </si>
  <si>
    <t>72.</t>
  </si>
  <si>
    <t>Közmunkaprogram előleg visszatérítés</t>
  </si>
  <si>
    <t>73.</t>
  </si>
  <si>
    <t>Idegenforgalmi adó kiegészités</t>
  </si>
  <si>
    <t>Közművelődésnek kistérség támogatás, adomány</t>
  </si>
  <si>
    <t>Ált.iskolának kistérség támogatás buszos kiséréshez</t>
  </si>
  <si>
    <t>74.</t>
  </si>
  <si>
    <t>75.</t>
  </si>
  <si>
    <t xml:space="preserve">Intézmények működési pénzeszköz átvétele </t>
  </si>
  <si>
    <t>76.</t>
  </si>
  <si>
    <t>77.</t>
  </si>
  <si>
    <t>Szennyvízcsatorna érdekeltségi hozzájárulás</t>
  </si>
  <si>
    <t>78.</t>
  </si>
  <si>
    <t>IKSZT kialakítás pályázati támogatása</t>
  </si>
  <si>
    <t>79.</t>
  </si>
  <si>
    <t>80.</t>
  </si>
  <si>
    <t>Véglegesen átvett pénzeszköz összesen</t>
  </si>
  <si>
    <t>81.</t>
  </si>
  <si>
    <t>Hitel felvétel</t>
  </si>
  <si>
    <t>82.</t>
  </si>
  <si>
    <t>83.</t>
  </si>
  <si>
    <t>Helyi támogatás visszafizetése</t>
  </si>
  <si>
    <t>84.</t>
  </si>
  <si>
    <t>85.</t>
  </si>
  <si>
    <t>Pénzmaradvány</t>
  </si>
  <si>
    <t>86.</t>
  </si>
  <si>
    <t>87.</t>
  </si>
  <si>
    <t>88.</t>
  </si>
  <si>
    <t>89.</t>
  </si>
  <si>
    <t>Bevételek összesen</t>
  </si>
  <si>
    <t>2a. melléklet</t>
  </si>
  <si>
    <t>Révfülöp Nagyközség Önkormányzat önállóan működő intézményei bevétele</t>
  </si>
  <si>
    <t>2012.</t>
  </si>
  <si>
    <t>Polgármesteri Hivatal</t>
  </si>
  <si>
    <t>Működési bevétel</t>
  </si>
  <si>
    <t>Önkormányzattól átvett pénzeszköz</t>
  </si>
  <si>
    <t>Polgármesteri Hivatal bevétele össz.</t>
  </si>
  <si>
    <t>Napközi Otthonos Óvoda</t>
  </si>
  <si>
    <t xml:space="preserve">Óvoda működési bevétele </t>
  </si>
  <si>
    <t>Kistérség támogatása</t>
  </si>
  <si>
    <t>Társult önk.támogatása</t>
  </si>
  <si>
    <t>Révfülöp önk.támogatása</t>
  </si>
  <si>
    <t>Normatív támogatás</t>
  </si>
  <si>
    <t>Általános Iskola</t>
  </si>
  <si>
    <t xml:space="preserve">Iskola működési bevétele </t>
  </si>
  <si>
    <t>Prémiumévek támogatása</t>
  </si>
  <si>
    <t>Munkaügyi Közp.támogatása</t>
  </si>
  <si>
    <t>Szociális Szolgálat</t>
  </si>
  <si>
    <t xml:space="preserve">Szociális étkezés működési bevétele </t>
  </si>
  <si>
    <t>Szoc.szolg.bevétele össszesen</t>
  </si>
  <si>
    <t>Önkormányzattól átvett pénzeszköz össz</t>
  </si>
  <si>
    <t>3.melléklet</t>
  </si>
  <si>
    <t>Révfülöp Nagyközség Önkormányzata és költségvetési szervei</t>
  </si>
  <si>
    <t>2012. évi működési és fenntartási  kiadási előirányzatai  szakfeladatonként</t>
  </si>
  <si>
    <t>Szakfeladat</t>
  </si>
  <si>
    <t>Lét- szám</t>
  </si>
  <si>
    <t>G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</si>
  <si>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</si>
  <si>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</si>
  <si>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</si>
  <si>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</si>
  <si>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</si>
  <si>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</si>
  <si>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Vízkárelhárítás</t>
  </si>
  <si>
    <t>Város és község gazdálkodás</t>
  </si>
  <si>
    <t>Köztemető fenntartás</t>
  </si>
  <si>
    <t>Közvilágítás</t>
  </si>
  <si>
    <t>Háziorvosi alapellátás</t>
  </si>
  <si>
    <t>Fogorvosi alapellátás</t>
  </si>
  <si>
    <t>Család és nővédelmi eü.gondozás</t>
  </si>
  <si>
    <t>Közfoglalkoztatás</t>
  </si>
  <si>
    <t>Szennyvíz elvezetés és kezelés</t>
  </si>
  <si>
    <t>Közműv.könyvtári,múzeumi tevékenység</t>
  </si>
  <si>
    <t>Máshova nem sorolt sporttevékenység</t>
  </si>
  <si>
    <t>Fürdő és strand szolgáltatás</t>
  </si>
  <si>
    <t>Önkormányzat összesen</t>
  </si>
  <si>
    <t>Önkormányzati ig tevékenység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</si>
  <si>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</si>
  <si>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</si>
  <si>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</si>
  <si>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</si>
  <si>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</si>
  <si>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</si>
  <si>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</si>
  <si>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</si>
  <si>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</si>
  <si>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</si>
  <si>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>90.</t>
  </si>
  <si>
    <t>91.</t>
  </si>
  <si>
    <t>92.</t>
  </si>
  <si>
    <t>93.</t>
  </si>
  <si>
    <t>94.</t>
  </si>
  <si>
    <t>95.</t>
  </si>
  <si>
    <t xml:space="preserve">Szociális szolgálat  </t>
  </si>
  <si>
    <t>96.</t>
  </si>
  <si>
    <t>Házi segítségnyújtás</t>
  </si>
  <si>
    <t>97.</t>
  </si>
  <si>
    <t>98.</t>
  </si>
  <si>
    <t>99.</t>
  </si>
  <si>
    <t>100.</t>
  </si>
  <si>
    <t>Szociális étkeztetés</t>
  </si>
  <si>
    <t>101.</t>
  </si>
  <si>
    <t>102.</t>
  </si>
  <si>
    <r>
      <t>C</t>
    </r>
    <r>
      <rPr>
        <b/>
        <sz val="10"/>
        <rFont val="Arial"/>
        <family val="2"/>
      </rPr>
      <t>saládsegítés</t>
    </r>
  </si>
  <si>
    <t>103.</t>
  </si>
  <si>
    <t>104.</t>
  </si>
  <si>
    <t>105.</t>
  </si>
  <si>
    <t>106.</t>
  </si>
  <si>
    <t>Szociális szolgálat összesen</t>
  </si>
  <si>
    <t>107.</t>
  </si>
  <si>
    <t>108.</t>
  </si>
  <si>
    <t>109.</t>
  </si>
  <si>
    <t>110.</t>
  </si>
  <si>
    <t>111.</t>
  </si>
  <si>
    <t>112.</t>
  </si>
  <si>
    <t>113.</t>
  </si>
  <si>
    <t>114.</t>
  </si>
  <si>
    <t>Önkormányzat és intézményei összesen</t>
  </si>
  <si>
    <t>115.</t>
  </si>
  <si>
    <t>116.</t>
  </si>
  <si>
    <t>117.</t>
  </si>
  <si>
    <t xml:space="preserve">4.melléklet </t>
  </si>
  <si>
    <t>2012.évi felhalmozási kiadások előirányzata feladatonként</t>
  </si>
  <si>
    <t>Beruházás megnevezés</t>
  </si>
  <si>
    <t xml:space="preserve">A </t>
  </si>
  <si>
    <t>IV</t>
  </si>
  <si>
    <t>Hivatalba fénymásoló, bútorzat</t>
  </si>
  <si>
    <t>Közvilágítás fejlesztés,  lámpahely bővítés</t>
  </si>
  <si>
    <t>IKSZT épületének felújítása</t>
  </si>
  <si>
    <t>IKSZT berendezések, felszerelések beszerzése</t>
  </si>
  <si>
    <t>IKSZT tetőtér tervezés, felújítás</t>
  </si>
  <si>
    <t>Kilátóhoz vezető út lépcsősor kiépítése</t>
  </si>
  <si>
    <t>Támfalak javítása, felújítása,statikai terv</t>
  </si>
  <si>
    <t>Szigeti strand régi öltőzőép. tető-, burkolat felújítás</t>
  </si>
  <si>
    <t>Polgármestri Hivatal akadálymentesítése</t>
  </si>
  <si>
    <t>Rózsakert II. kandelláber-vil. Császtai strandig</t>
  </si>
  <si>
    <t>Települési csapadékvíz elvezetés tanulmányterve</t>
  </si>
  <si>
    <t>Halász u -Fülöp kert idegenforg.haszn.tervkoncepció</t>
  </si>
  <si>
    <t xml:space="preserve">Hivatalba telefonközpont </t>
  </si>
  <si>
    <t>Lugas-köz útfelújítás</t>
  </si>
  <si>
    <t>Révész szobor</t>
  </si>
  <si>
    <t>Karácsonyi diszvilágítás</t>
  </si>
  <si>
    <t>Káli úti járda építés</t>
  </si>
  <si>
    <t>Strandfejlesztés (beléptető rendszer,plázs)</t>
  </si>
  <si>
    <t>Kultúrális  Agóra (fedett szabadtéri szinpad,galéria nagyobbítás)</t>
  </si>
  <si>
    <t>Buszmegálló építés</t>
  </si>
  <si>
    <t>Számítógép Polgármesteri Hivatalba</t>
  </si>
  <si>
    <t>Fűkasza vásárlás közfoglalkoztatáshoz</t>
  </si>
  <si>
    <t>Autóbusz vásárlás</t>
  </si>
  <si>
    <t>Szociális étkezés nyilvántartó program</t>
  </si>
  <si>
    <t>5.melléklet</t>
  </si>
  <si>
    <t xml:space="preserve">2012. évi pénzeszköz átadásainak és egyéb támogatásainak előirányzata </t>
  </si>
  <si>
    <t>Pénzeszköz átadás</t>
  </si>
  <si>
    <t>Probio közmunkaprogram előleg</t>
  </si>
  <si>
    <t>Hétvégi orvosi ügylethez hozzájár.</t>
  </si>
  <si>
    <t>Háziorvosi szolgálat támogatása</t>
  </si>
  <si>
    <t>Fogászat támogatása</t>
  </si>
  <si>
    <t>Önállóan működő intézményeknek pénzeszköz átadása</t>
  </si>
  <si>
    <t>Egyéb támogatások</t>
  </si>
  <si>
    <t>Rendszeres pénzbeli ellátás</t>
  </si>
  <si>
    <t>Eseti pénzbeli ellátás</t>
  </si>
  <si>
    <t>Nyugd. köztisztv. szoc.és kegy. tám.</t>
  </si>
  <si>
    <t>Pedagógiai szakszolg. tám.</t>
  </si>
  <si>
    <t>Ifjúságpolitikai támogatás</t>
  </si>
  <si>
    <t>Sportkör támogatása</t>
  </si>
  <si>
    <t>Egészségünkért Alapítvány</t>
  </si>
  <si>
    <t>Általános Iskoláért Alapítvány</t>
  </si>
  <si>
    <t>Bursa Hungarica támogatás</t>
  </si>
  <si>
    <t>Helyi felsőoktatási ösztöndíj</t>
  </si>
  <si>
    <t>Civil Szervezetek és egyéb szervek támogatása</t>
  </si>
  <si>
    <t>Gyvt természetbeni támogatás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</si>
  <si>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</si>
  <si>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</si>
  <si>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</si>
  <si>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</si>
  <si>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</si>
  <si>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</si>
  <si>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</si>
  <si>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Elmib részvény</t>
  </si>
  <si>
    <t xml:space="preserve">Révész szobor megv.támogatás </t>
  </si>
  <si>
    <t>jún.,25</t>
  </si>
  <si>
    <t>nov.,19.</t>
  </si>
  <si>
    <t>dec.,31.</t>
  </si>
  <si>
    <t>Nem nevesített tartalék</t>
  </si>
  <si>
    <t>Kultúrális  Agóra (fedett szabadtéri szinpad,galéria</t>
  </si>
  <si>
    <t>a 3/2013.(II.12.)önkormányzati rendelethez</t>
  </si>
  <si>
    <t>(a 1/2012.(II.17.) önkrományzati rendelethez)</t>
  </si>
  <si>
    <t>a  3/2013.(II.12.)önkormányzati rendelethez</t>
  </si>
  <si>
    <t>(a 1/2012.(II.17.) önkormányzati rendelethez)</t>
  </si>
  <si>
    <t>a  3/2013.(II.12.).önkormányzati rendelethez</t>
  </si>
  <si>
    <t xml:space="preserve">                (a 1/2012.(II.17.) önkormányzati rendelethez)</t>
  </si>
  <si>
    <t>(a 1/2012.(II.17.)önkormányzati rendelethez)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</si>
</sst>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mmm/\ d\.;@"/>
    <numFmt numFmtId="166" formatCode="hh:mm\ AM/PM"/>
    <numFmt numFmtId="167" formatCode="0.0"/>
    <numFmt numFmtId="168" formatCode="[$-40E]yyyy\.\ mmmm\ d\."/>
    <numFmt numFmtId="169" formatCode="[$-40E]mmm/\ d\.;@"/>
  </numFmts>
  <fonts count="23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9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1" applyNumberFormat="0" applyAlignment="0" applyProtection="0"/>
    <xf numFmtId="9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/>
    </xf>
    <xf numFmtId="3" fontId="0" fillId="18" borderId="8" xfId="0" applyNumberFormat="1" applyFont="1" applyFill="1" applyBorder="1" applyAlignment="1">
      <alignment horizontal="center"/>
    </xf>
    <xf numFmtId="3" fontId="0" fillId="18" borderId="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19" borderId="8" xfId="0" applyNumberFormat="1" applyFont="1" applyFill="1" applyBorder="1" applyAlignment="1">
      <alignment horizontal="center" vertical="center" wrapText="1"/>
    </xf>
    <xf numFmtId="3" fontId="2" fillId="19" borderId="10" xfId="0" applyNumberFormat="1" applyFont="1" applyFill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19" borderId="8" xfId="0" applyNumberFormat="1" applyFont="1" applyFill="1" applyBorder="1" applyAlignment="1">
      <alignment horizontal="center"/>
    </xf>
    <xf numFmtId="3" fontId="0" fillId="19" borderId="1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3" fillId="18" borderId="8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18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2" fillId="18" borderId="11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166" fontId="0" fillId="0" borderId="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18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1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0" fillId="18" borderId="8" xfId="0" applyFill="1" applyBorder="1" applyAlignment="1">
      <alignment/>
    </xf>
    <xf numFmtId="3" fontId="2" fillId="18" borderId="8" xfId="0" applyNumberFormat="1" applyFont="1" applyFill="1" applyBorder="1" applyAlignment="1">
      <alignment/>
    </xf>
    <xf numFmtId="0" fontId="2" fillId="18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center" vertical="center"/>
    </xf>
    <xf numFmtId="0" fontId="0" fillId="20" borderId="8" xfId="0" applyFill="1" applyBorder="1" applyAlignment="1">
      <alignment/>
    </xf>
    <xf numFmtId="3" fontId="2" fillId="20" borderId="8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vertical="center" wrapText="1"/>
    </xf>
    <xf numFmtId="167" fontId="0" fillId="0" borderId="8" xfId="0" applyNumberFormat="1" applyFont="1" applyBorder="1" applyAlignment="1">
      <alignment vertical="center" wrapText="1"/>
    </xf>
    <xf numFmtId="167" fontId="0" fillId="0" borderId="8" xfId="0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4" fontId="0" fillId="0" borderId="8" xfId="55" applyFill="1" applyBorder="1" applyAlignment="1" applyProtection="1">
      <alignment horizontal="center"/>
      <protection/>
    </xf>
    <xf numFmtId="164" fontId="0" fillId="0" borderId="8" xfId="55" applyFill="1" applyBorder="1" applyAlignment="1" applyProtection="1">
      <alignment/>
      <protection/>
    </xf>
    <xf numFmtId="167" fontId="0" fillId="0" borderId="8" xfId="55" applyNumberFormat="1" applyFill="1" applyBorder="1" applyAlignment="1" applyProtection="1">
      <alignment/>
      <protection/>
    </xf>
    <xf numFmtId="3" fontId="1" fillId="18" borderId="8" xfId="0" applyNumberFormat="1" applyFont="1" applyFill="1" applyBorder="1" applyAlignment="1">
      <alignment/>
    </xf>
    <xf numFmtId="2" fontId="2" fillId="18" borderId="8" xfId="0" applyNumberFormat="1" applyFont="1" applyFill="1" applyBorder="1" applyAlignment="1">
      <alignment/>
    </xf>
    <xf numFmtId="167" fontId="0" fillId="18" borderId="8" xfId="0" applyNumberFormat="1" applyFont="1" applyFill="1" applyBorder="1" applyAlignment="1">
      <alignment/>
    </xf>
    <xf numFmtId="167" fontId="0" fillId="0" borderId="8" xfId="0" applyNumberFormat="1" applyFont="1" applyFill="1" applyBorder="1" applyAlignment="1">
      <alignment/>
    </xf>
    <xf numFmtId="1" fontId="0" fillId="18" borderId="8" xfId="0" applyNumberFormat="1" applyFont="1" applyFill="1" applyBorder="1" applyAlignment="1">
      <alignment horizontal="center"/>
    </xf>
    <xf numFmtId="167" fontId="2" fillId="18" borderId="8" xfId="0" applyNumberFormat="1" applyFont="1" applyFill="1" applyBorder="1" applyAlignment="1">
      <alignment/>
    </xf>
    <xf numFmtId="3" fontId="4" fillId="18" borderId="8" xfId="0" applyNumberFormat="1" applyFont="1" applyFill="1" applyBorder="1" applyAlignment="1">
      <alignment horizontal="center"/>
    </xf>
    <xf numFmtId="167" fontId="1" fillId="18" borderId="8" xfId="0" applyNumberFormat="1" applyFont="1" applyFill="1" applyBorder="1" applyAlignment="1">
      <alignment/>
    </xf>
    <xf numFmtId="167" fontId="4" fillId="18" borderId="8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justify"/>
    </xf>
    <xf numFmtId="3" fontId="0" fillId="0" borderId="2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18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169" fontId="0" fillId="18" borderId="8" xfId="0" applyNumberFormat="1" applyFont="1" applyFill="1" applyBorder="1" applyAlignment="1">
      <alignment horizontal="center"/>
    </xf>
    <xf numFmtId="169" fontId="0" fillId="18" borderId="8" xfId="0" applyNumberFormat="1" applyFill="1" applyBorder="1" applyAlignment="1">
      <alignment/>
    </xf>
    <xf numFmtId="169" fontId="0" fillId="18" borderId="8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 horizontal="left"/>
    </xf>
    <xf numFmtId="3" fontId="0" fillId="0" borderId="24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18" borderId="24" xfId="0" applyNumberFormat="1" applyFont="1" applyFill="1" applyBorder="1" applyAlignment="1">
      <alignment horizontal="center"/>
    </xf>
    <xf numFmtId="3" fontId="2" fillId="18" borderId="24" xfId="0" applyNumberFormat="1" applyFont="1" applyFill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0" fontId="0" fillId="18" borderId="8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25" xfId="0" applyNumberFormat="1" applyFont="1" applyFill="1" applyBorder="1" applyAlignment="1">
      <alignment horizontal="center" vertical="center"/>
    </xf>
    <xf numFmtId="3" fontId="2" fillId="18" borderId="26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164" fontId="0" fillId="0" borderId="0" xfId="55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3" fontId="2" fillId="18" borderId="2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2" fillId="20" borderId="14" xfId="0" applyFont="1" applyFill="1" applyBorder="1" applyAlignment="1">
      <alignment horizontal="center"/>
    </xf>
    <xf numFmtId="3" fontId="2" fillId="18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 vertical="center" wrapText="1"/>
    </xf>
    <xf numFmtId="3" fontId="0" fillId="18" borderId="8" xfId="0" applyNumberFormat="1" applyFont="1" applyFill="1" applyBorder="1" applyAlignment="1">
      <alignment horizontal="center" vertical="center" wrapText="1"/>
    </xf>
    <xf numFmtId="3" fontId="2" fillId="18" borderId="2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1">
      <selection activeCell="A5" sqref="A5:H5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4" width="11.7109375" style="1" customWidth="1"/>
    <col min="5" max="6" width="8.7109375" style="1" customWidth="1"/>
    <col min="7" max="7" width="9.140625" style="1" customWidth="1"/>
    <col min="8" max="16384" width="11.7109375" style="1" customWidth="1"/>
  </cols>
  <sheetData>
    <row r="1" spans="1:8" ht="12.75">
      <c r="A1" s="158" t="s">
        <v>0</v>
      </c>
      <c r="B1" s="158"/>
      <c r="C1" s="158"/>
      <c r="D1" s="158"/>
      <c r="E1" s="158"/>
      <c r="F1" s="158"/>
      <c r="G1" s="158"/>
      <c r="H1" s="158"/>
    </row>
    <row r="2" spans="1:8" ht="12.75">
      <c r="A2" s="151" t="s">
        <v>376</v>
      </c>
      <c r="B2" s="159"/>
      <c r="C2" s="159"/>
      <c r="D2" s="159"/>
      <c r="E2" s="159"/>
      <c r="F2" s="159"/>
      <c r="G2" s="159"/>
      <c r="H2" s="159"/>
    </row>
    <row r="3" spans="1:8" ht="12.75">
      <c r="A3" s="2"/>
      <c r="B3" s="2"/>
      <c r="C3" s="2"/>
      <c r="D3" s="2"/>
      <c r="E3" s="2"/>
      <c r="F3" s="2"/>
      <c r="G3" s="2"/>
      <c r="H3" s="152" t="s">
        <v>377</v>
      </c>
    </row>
    <row r="4" spans="1:8" ht="12.75" customHeight="1">
      <c r="A4" s="160" t="s">
        <v>1</v>
      </c>
      <c r="B4" s="160"/>
      <c r="C4" s="160"/>
      <c r="D4" s="160"/>
      <c r="E4" s="160"/>
      <c r="F4" s="160"/>
      <c r="G4" s="160"/>
      <c r="H4" s="160"/>
    </row>
    <row r="5" spans="1:8" ht="15.75" customHeight="1">
      <c r="A5" s="160" t="s">
        <v>2</v>
      </c>
      <c r="B5" s="160"/>
      <c r="C5" s="160"/>
      <c r="D5" s="160"/>
      <c r="E5" s="160"/>
      <c r="F5" s="160"/>
      <c r="G5" s="160"/>
      <c r="H5" s="160"/>
    </row>
    <row r="6" spans="2:3" ht="12.75">
      <c r="B6" s="3" t="s">
        <v>3</v>
      </c>
      <c r="C6" s="3"/>
    </row>
    <row r="7" spans="1:8" ht="12.75">
      <c r="A7" s="158" t="s">
        <v>4</v>
      </c>
      <c r="B7" s="158"/>
      <c r="C7" s="158"/>
      <c r="D7" s="158"/>
      <c r="E7" s="158"/>
      <c r="F7" s="158"/>
      <c r="G7" s="158"/>
      <c r="H7" s="158"/>
    </row>
    <row r="8" spans="1:8" ht="26.25" customHeight="1">
      <c r="A8" s="153" t="s">
        <v>5</v>
      </c>
      <c r="B8" s="153"/>
      <c r="C8" s="161" t="s">
        <v>6</v>
      </c>
      <c r="D8" s="155" t="s">
        <v>7</v>
      </c>
      <c r="E8" s="156" t="s">
        <v>8</v>
      </c>
      <c r="F8" s="156"/>
      <c r="G8" s="156"/>
      <c r="H8" s="153" t="s">
        <v>9</v>
      </c>
    </row>
    <row r="9" spans="1:8" ht="19.5" customHeight="1">
      <c r="A9" s="153"/>
      <c r="B9" s="153"/>
      <c r="C9" s="161"/>
      <c r="D9" s="155"/>
      <c r="E9" s="132" t="s">
        <v>369</v>
      </c>
      <c r="F9" s="133" t="s">
        <v>370</v>
      </c>
      <c r="G9" s="134" t="s">
        <v>371</v>
      </c>
      <c r="H9" s="153"/>
    </row>
    <row r="10" spans="1:8" ht="12.75">
      <c r="A10" s="153"/>
      <c r="B10" s="153"/>
      <c r="C10" s="8" t="s">
        <v>10</v>
      </c>
      <c r="D10" s="9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</row>
    <row r="11" spans="1:8" ht="12.75">
      <c r="A11" s="11" t="s">
        <v>16</v>
      </c>
      <c r="B11" s="12" t="s">
        <v>17</v>
      </c>
      <c r="C11" s="13" t="s">
        <v>18</v>
      </c>
      <c r="D11" s="14"/>
      <c r="E11" s="15"/>
      <c r="F11" s="15"/>
      <c r="G11" s="15"/>
      <c r="H11" s="15"/>
    </row>
    <row r="12" spans="1:8" ht="12.75">
      <c r="A12" s="11" t="s">
        <v>19</v>
      </c>
      <c r="B12" s="11"/>
      <c r="C12" s="16" t="s">
        <v>20</v>
      </c>
      <c r="D12" s="14">
        <v>0</v>
      </c>
      <c r="E12" s="15"/>
      <c r="F12" s="15"/>
      <c r="G12" s="15"/>
      <c r="H12" s="15">
        <f aca="true" t="shared" si="0" ref="H12:H34">SUM(D12:G12)</f>
        <v>0</v>
      </c>
    </row>
    <row r="13" spans="1:8" ht="12.75">
      <c r="A13" s="11" t="s">
        <v>21</v>
      </c>
      <c r="B13" s="11"/>
      <c r="C13" s="16" t="s">
        <v>22</v>
      </c>
      <c r="D13" s="14">
        <v>71712</v>
      </c>
      <c r="E13" s="15"/>
      <c r="F13" s="15">
        <v>230</v>
      </c>
      <c r="G13" s="15"/>
      <c r="H13" s="15">
        <f t="shared" si="0"/>
        <v>71942</v>
      </c>
    </row>
    <row r="14" spans="1:8" ht="12.75">
      <c r="A14" s="11" t="s">
        <v>23</v>
      </c>
      <c r="B14" s="11"/>
      <c r="C14" s="16" t="s">
        <v>24</v>
      </c>
      <c r="D14" s="14">
        <v>26759</v>
      </c>
      <c r="E14" s="15"/>
      <c r="F14" s="15"/>
      <c r="G14" s="15"/>
      <c r="H14" s="15">
        <f t="shared" si="0"/>
        <v>26759</v>
      </c>
    </row>
    <row r="15" spans="1:8" ht="12.75">
      <c r="A15" s="11" t="s">
        <v>25</v>
      </c>
      <c r="B15" s="11"/>
      <c r="C15" s="16" t="s">
        <v>26</v>
      </c>
      <c r="D15" s="14">
        <v>1000</v>
      </c>
      <c r="E15" s="15"/>
      <c r="F15" s="15"/>
      <c r="G15" s="15"/>
      <c r="H15" s="15">
        <f t="shared" si="0"/>
        <v>1000</v>
      </c>
    </row>
    <row r="16" spans="1:8" s="20" customFormat="1" ht="12.75">
      <c r="A16" s="11" t="s">
        <v>27</v>
      </c>
      <c r="B16" s="11"/>
      <c r="C16" s="17" t="s">
        <v>28</v>
      </c>
      <c r="D16" s="18">
        <f>SUM(D12:D15)</f>
        <v>99471</v>
      </c>
      <c r="E16" s="18">
        <f>SUM(E12:E15)</f>
        <v>0</v>
      </c>
      <c r="F16" s="18">
        <f>SUM(F12:F15)</f>
        <v>230</v>
      </c>
      <c r="G16" s="18">
        <f>SUM(G12:G15)</f>
        <v>0</v>
      </c>
      <c r="H16" s="19">
        <f t="shared" si="0"/>
        <v>99701</v>
      </c>
    </row>
    <row r="17" spans="1:8" ht="12.75">
      <c r="A17" s="11" t="s">
        <v>29</v>
      </c>
      <c r="B17" s="11" t="s">
        <v>30</v>
      </c>
      <c r="C17" s="17" t="s">
        <v>31</v>
      </c>
      <c r="D17" s="14"/>
      <c r="E17" s="15"/>
      <c r="F17" s="15"/>
      <c r="G17" s="15"/>
      <c r="H17" s="15">
        <f t="shared" si="0"/>
        <v>0</v>
      </c>
    </row>
    <row r="18" spans="1:8" ht="12.75">
      <c r="A18" s="11" t="s">
        <v>32</v>
      </c>
      <c r="B18" s="11"/>
      <c r="C18" s="16" t="s">
        <v>33</v>
      </c>
      <c r="D18" s="14">
        <v>90000</v>
      </c>
      <c r="E18" s="15"/>
      <c r="F18" s="15"/>
      <c r="G18" s="15"/>
      <c r="H18" s="15">
        <f t="shared" si="0"/>
        <v>90000</v>
      </c>
    </row>
    <row r="19" spans="1:8" ht="12.75">
      <c r="A19" s="11" t="s">
        <v>34</v>
      </c>
      <c r="B19" s="11"/>
      <c r="C19" s="16" t="s">
        <v>35</v>
      </c>
      <c r="D19" s="14">
        <v>40552</v>
      </c>
      <c r="E19" s="15"/>
      <c r="F19" s="15"/>
      <c r="G19" s="15"/>
      <c r="H19" s="15">
        <f t="shared" si="0"/>
        <v>40552</v>
      </c>
    </row>
    <row r="20" spans="1:8" ht="12.75">
      <c r="A20" s="11" t="s">
        <v>36</v>
      </c>
      <c r="B20" s="11"/>
      <c r="C20" s="16" t="s">
        <v>37</v>
      </c>
      <c r="D20" s="14">
        <v>120</v>
      </c>
      <c r="E20" s="15"/>
      <c r="F20" s="15"/>
      <c r="G20" s="15"/>
      <c r="H20" s="15">
        <f t="shared" si="0"/>
        <v>120</v>
      </c>
    </row>
    <row r="21" spans="1:8" ht="12.75">
      <c r="A21" s="11" t="s">
        <v>38</v>
      </c>
      <c r="B21" s="11"/>
      <c r="C21" s="16" t="s">
        <v>39</v>
      </c>
      <c r="D21" s="14">
        <v>620</v>
      </c>
      <c r="E21" s="15"/>
      <c r="F21" s="15"/>
      <c r="G21" s="15"/>
      <c r="H21" s="15">
        <f t="shared" si="0"/>
        <v>620</v>
      </c>
    </row>
    <row r="22" spans="1:8" ht="12.75">
      <c r="A22" s="11" t="s">
        <v>40</v>
      </c>
      <c r="B22" s="11"/>
      <c r="C22" s="16" t="s">
        <v>41</v>
      </c>
      <c r="D22" s="14">
        <v>500</v>
      </c>
      <c r="E22" s="15"/>
      <c r="F22" s="15"/>
      <c r="G22" s="15"/>
      <c r="H22" s="15">
        <f t="shared" si="0"/>
        <v>500</v>
      </c>
    </row>
    <row r="23" spans="1:8" ht="12.75">
      <c r="A23" s="11" t="s">
        <v>42</v>
      </c>
      <c r="B23" s="11"/>
      <c r="C23" s="17" t="s">
        <v>28</v>
      </c>
      <c r="D23" s="18">
        <f>SUM(D17:D22)</f>
        <v>131792</v>
      </c>
      <c r="E23" s="18">
        <f>SUM(E17:E22)</f>
        <v>0</v>
      </c>
      <c r="F23" s="18">
        <f>SUM(F17:F22)</f>
        <v>0</v>
      </c>
      <c r="G23" s="18">
        <f>SUM(G17:G22)</f>
        <v>0</v>
      </c>
      <c r="H23" s="19">
        <f t="shared" si="0"/>
        <v>131792</v>
      </c>
    </row>
    <row r="24" spans="1:8" ht="12.75">
      <c r="A24" s="11" t="s">
        <v>43</v>
      </c>
      <c r="B24" s="11" t="s">
        <v>44</v>
      </c>
      <c r="C24" s="17" t="s">
        <v>45</v>
      </c>
      <c r="D24" s="18">
        <v>88516</v>
      </c>
      <c r="E24" s="15">
        <v>7642</v>
      </c>
      <c r="F24" s="15">
        <v>3741</v>
      </c>
      <c r="G24" s="15">
        <v>95140</v>
      </c>
      <c r="H24" s="19">
        <f t="shared" si="0"/>
        <v>195039</v>
      </c>
    </row>
    <row r="25" spans="1:8" ht="12.75">
      <c r="A25" s="11" t="s">
        <v>46</v>
      </c>
      <c r="B25" s="11" t="s">
        <v>47</v>
      </c>
      <c r="C25" s="17" t="s">
        <v>48</v>
      </c>
      <c r="D25" s="18">
        <v>25650</v>
      </c>
      <c r="E25" s="15"/>
      <c r="F25" s="15">
        <v>1045</v>
      </c>
      <c r="G25" s="15"/>
      <c r="H25" s="19">
        <f t="shared" si="0"/>
        <v>26695</v>
      </c>
    </row>
    <row r="26" spans="1:8" ht="12.75">
      <c r="A26" s="11" t="s">
        <v>49</v>
      </c>
      <c r="B26" s="11" t="s">
        <v>50</v>
      </c>
      <c r="C26" s="17" t="s">
        <v>51</v>
      </c>
      <c r="D26" s="14"/>
      <c r="E26" s="15"/>
      <c r="F26" s="15"/>
      <c r="G26" s="15"/>
      <c r="H26" s="15">
        <f t="shared" si="0"/>
        <v>0</v>
      </c>
    </row>
    <row r="27" spans="1:8" ht="12.75">
      <c r="A27" s="11" t="s">
        <v>52</v>
      </c>
      <c r="B27" s="21"/>
      <c r="C27" s="16" t="s">
        <v>53</v>
      </c>
      <c r="D27" s="14">
        <v>49483</v>
      </c>
      <c r="E27" s="15">
        <v>-4012</v>
      </c>
      <c r="F27" s="15">
        <v>3114</v>
      </c>
      <c r="G27" s="15">
        <v>198</v>
      </c>
      <c r="H27" s="15">
        <f t="shared" si="0"/>
        <v>48783</v>
      </c>
    </row>
    <row r="28" spans="1:8" ht="12.75">
      <c r="A28" s="11" t="s">
        <v>54</v>
      </c>
      <c r="B28" s="11"/>
      <c r="C28" s="16" t="s">
        <v>55</v>
      </c>
      <c r="D28" s="14">
        <v>40150</v>
      </c>
      <c r="E28" s="15"/>
      <c r="F28" s="15"/>
      <c r="G28" s="15"/>
      <c r="H28" s="15">
        <f t="shared" si="0"/>
        <v>40150</v>
      </c>
    </row>
    <row r="29" spans="1:8" ht="12.75">
      <c r="A29" s="11" t="s">
        <v>56</v>
      </c>
      <c r="B29" s="11"/>
      <c r="C29" s="17" t="s">
        <v>28</v>
      </c>
      <c r="D29" s="18">
        <f>SUM(D27:D28)</f>
        <v>89633</v>
      </c>
      <c r="E29" s="18">
        <f>SUM(E27:E28)</f>
        <v>-4012</v>
      </c>
      <c r="F29" s="18">
        <f>SUM(F27:F28)</f>
        <v>3114</v>
      </c>
      <c r="G29" s="18">
        <f>SUM(G27:G28)</f>
        <v>198</v>
      </c>
      <c r="H29" s="19">
        <f t="shared" si="0"/>
        <v>88933</v>
      </c>
    </row>
    <row r="30" spans="1:8" ht="12.75">
      <c r="A30" s="11" t="s">
        <v>57</v>
      </c>
      <c r="B30" s="22" t="s">
        <v>58</v>
      </c>
      <c r="C30" s="23" t="s">
        <v>59</v>
      </c>
      <c r="D30" s="18">
        <v>6696</v>
      </c>
      <c r="E30" s="15"/>
      <c r="F30" s="15"/>
      <c r="G30" s="15"/>
      <c r="H30" s="19">
        <f t="shared" si="0"/>
        <v>6696</v>
      </c>
    </row>
    <row r="31" spans="1:8" ht="12.75">
      <c r="A31" s="11" t="s">
        <v>60</v>
      </c>
      <c r="B31" s="22"/>
      <c r="C31" s="23" t="s">
        <v>61</v>
      </c>
      <c r="D31" s="14">
        <v>350</v>
      </c>
      <c r="E31" s="15"/>
      <c r="F31" s="15"/>
      <c r="G31" s="15"/>
      <c r="H31" s="15">
        <f t="shared" si="0"/>
        <v>350</v>
      </c>
    </row>
    <row r="32" spans="1:8" ht="12.75">
      <c r="A32" s="11" t="s">
        <v>62</v>
      </c>
      <c r="B32" s="11" t="s">
        <v>63</v>
      </c>
      <c r="C32" s="16" t="s">
        <v>64</v>
      </c>
      <c r="D32" s="18">
        <v>56000</v>
      </c>
      <c r="E32" s="15">
        <v>246</v>
      </c>
      <c r="F32" s="15"/>
      <c r="G32" s="15"/>
      <c r="H32" s="19">
        <f t="shared" si="0"/>
        <v>56246</v>
      </c>
    </row>
    <row r="33" spans="1:8" ht="12.75">
      <c r="A33" s="11" t="s">
        <v>65</v>
      </c>
      <c r="B33" s="24" t="s">
        <v>66</v>
      </c>
      <c r="C33" s="25" t="s">
        <v>67</v>
      </c>
      <c r="D33" s="14"/>
      <c r="E33" s="15">
        <v>1720</v>
      </c>
      <c r="F33" s="15"/>
      <c r="G33" s="15"/>
      <c r="H33" s="15">
        <f t="shared" si="0"/>
        <v>1720</v>
      </c>
    </row>
    <row r="34" spans="1:8" ht="12.75">
      <c r="A34" s="11" t="s">
        <v>68</v>
      </c>
      <c r="B34" s="7"/>
      <c r="C34" s="26" t="s">
        <v>69</v>
      </c>
      <c r="D34" s="27">
        <f>D16+D23+D24+D25+D29+D30+D32+D33+D31</f>
        <v>498108</v>
      </c>
      <c r="E34" s="27">
        <f>E16+E23+E24+E25+E29+E30+E32+E33+E31</f>
        <v>5596</v>
      </c>
      <c r="F34" s="27">
        <f>F16+F23+F24+F25+F29+F30+F32+F33+F31</f>
        <v>8130</v>
      </c>
      <c r="G34" s="27">
        <f>G16+G23+G24+G25+G29+G30+G32+G33+G31</f>
        <v>95338</v>
      </c>
      <c r="H34" s="28">
        <f t="shared" si="0"/>
        <v>607172</v>
      </c>
    </row>
    <row r="35" spans="1:3" ht="12.75">
      <c r="A35" s="29"/>
      <c r="B35" s="30"/>
      <c r="C35" s="31"/>
    </row>
    <row r="36" spans="1:3" ht="27" customHeight="1">
      <c r="A36" s="29"/>
      <c r="B36" s="30"/>
      <c r="C36" s="31"/>
    </row>
    <row r="37" spans="1:8" ht="27" customHeight="1">
      <c r="A37" s="153" t="s">
        <v>5</v>
      </c>
      <c r="B37" s="153"/>
      <c r="C37" s="154" t="s">
        <v>70</v>
      </c>
      <c r="D37" s="155" t="s">
        <v>7</v>
      </c>
      <c r="E37" s="156" t="s">
        <v>8</v>
      </c>
      <c r="F37" s="156"/>
      <c r="G37" s="156"/>
      <c r="H37" s="153" t="s">
        <v>9</v>
      </c>
    </row>
    <row r="38" spans="1:8" ht="18" customHeight="1">
      <c r="A38" s="153"/>
      <c r="B38" s="153"/>
      <c r="C38" s="154"/>
      <c r="D38" s="155"/>
      <c r="E38" s="132" t="s">
        <v>369</v>
      </c>
      <c r="F38" s="133" t="s">
        <v>370</v>
      </c>
      <c r="G38" s="134" t="s">
        <v>371</v>
      </c>
      <c r="H38" s="153"/>
    </row>
    <row r="39" spans="1:8" ht="12.75" customHeight="1">
      <c r="A39" s="157"/>
      <c r="B39" s="157"/>
      <c r="C39" s="33" t="s">
        <v>10</v>
      </c>
      <c r="D39" s="34" t="s">
        <v>11</v>
      </c>
      <c r="E39" s="35" t="s">
        <v>12</v>
      </c>
      <c r="F39" s="35" t="s">
        <v>13</v>
      </c>
      <c r="G39" s="35" t="s">
        <v>14</v>
      </c>
      <c r="H39" s="32" t="s">
        <v>15</v>
      </c>
    </row>
    <row r="40" spans="1:8" ht="12.75">
      <c r="A40" s="36" t="s">
        <v>16</v>
      </c>
      <c r="B40" s="36" t="s">
        <v>17</v>
      </c>
      <c r="C40" s="37" t="s">
        <v>71</v>
      </c>
      <c r="D40" s="18">
        <f>SUM(D41:D43)</f>
        <v>347281</v>
      </c>
      <c r="E40" s="18">
        <f>SUM(E41:E43)</f>
        <v>439</v>
      </c>
      <c r="F40" s="18">
        <f>SUM(F41:F43)</f>
        <v>10883</v>
      </c>
      <c r="G40" s="18">
        <f>SUM(G41:G43)</f>
        <v>3551</v>
      </c>
      <c r="H40" s="19">
        <f aca="true" t="shared" si="1" ref="H40:H52">SUM(D40:G40)</f>
        <v>362154</v>
      </c>
    </row>
    <row r="41" spans="1:8" ht="12.75">
      <c r="A41" s="11" t="s">
        <v>19</v>
      </c>
      <c r="B41" s="11"/>
      <c r="C41" s="38" t="s">
        <v>72</v>
      </c>
      <c r="D41" s="14">
        <v>156806</v>
      </c>
      <c r="E41" s="15">
        <v>1460</v>
      </c>
      <c r="F41" s="15">
        <v>4698</v>
      </c>
      <c r="G41" s="15">
        <v>1394</v>
      </c>
      <c r="H41" s="15">
        <f t="shared" si="1"/>
        <v>164358</v>
      </c>
    </row>
    <row r="42" spans="1:8" ht="12.75">
      <c r="A42" s="36" t="s">
        <v>21</v>
      </c>
      <c r="B42" s="11"/>
      <c r="C42" s="16" t="s">
        <v>73</v>
      </c>
      <c r="D42" s="14">
        <v>42111</v>
      </c>
      <c r="E42" s="15">
        <v>279</v>
      </c>
      <c r="F42" s="15">
        <v>940</v>
      </c>
      <c r="G42" s="15">
        <v>377</v>
      </c>
      <c r="H42" s="15">
        <f t="shared" si="1"/>
        <v>43707</v>
      </c>
    </row>
    <row r="43" spans="1:8" ht="12.75">
      <c r="A43" s="11" t="s">
        <v>23</v>
      </c>
      <c r="B43" s="11"/>
      <c r="C43" s="16" t="s">
        <v>74</v>
      </c>
      <c r="D43" s="14">
        <v>148364</v>
      </c>
      <c r="E43" s="15">
        <v>-1300</v>
      </c>
      <c r="F43" s="15">
        <v>5245</v>
      </c>
      <c r="G43" s="15">
        <v>1780</v>
      </c>
      <c r="H43" s="15">
        <f t="shared" si="1"/>
        <v>154089</v>
      </c>
    </row>
    <row r="44" spans="1:8" ht="12.75">
      <c r="A44" s="36" t="s">
        <v>25</v>
      </c>
      <c r="B44" s="11" t="s">
        <v>30</v>
      </c>
      <c r="C44" s="17" t="s">
        <v>75</v>
      </c>
      <c r="D44" s="18">
        <v>17300</v>
      </c>
      <c r="E44" s="15"/>
      <c r="F44" s="15">
        <v>335</v>
      </c>
      <c r="G44" s="15">
        <v>197</v>
      </c>
      <c r="H44" s="19">
        <f t="shared" si="1"/>
        <v>17832</v>
      </c>
    </row>
    <row r="45" spans="1:8" ht="12.75">
      <c r="A45" s="11" t="s">
        <v>27</v>
      </c>
      <c r="B45" s="11" t="s">
        <v>44</v>
      </c>
      <c r="C45" s="17" t="s">
        <v>76</v>
      </c>
      <c r="D45" s="18">
        <v>5180</v>
      </c>
      <c r="E45" s="15">
        <v>18</v>
      </c>
      <c r="F45" s="15">
        <v>675</v>
      </c>
      <c r="G45" s="15"/>
      <c r="H45" s="19">
        <f t="shared" si="1"/>
        <v>5873</v>
      </c>
    </row>
    <row r="46" spans="1:8" ht="12.75">
      <c r="A46" s="36" t="s">
        <v>29</v>
      </c>
      <c r="B46" s="11" t="s">
        <v>47</v>
      </c>
      <c r="C46" s="39" t="s">
        <v>77</v>
      </c>
      <c r="D46" s="18">
        <v>76360</v>
      </c>
      <c r="E46" s="15"/>
      <c r="F46" s="15">
        <v>-5333</v>
      </c>
      <c r="G46" s="15">
        <v>2304</v>
      </c>
      <c r="H46" s="19">
        <f t="shared" si="1"/>
        <v>73331</v>
      </c>
    </row>
    <row r="47" spans="1:8" ht="12.75">
      <c r="A47" s="11" t="s">
        <v>32</v>
      </c>
      <c r="B47" s="11" t="s">
        <v>50</v>
      </c>
      <c r="C47" s="17" t="s">
        <v>78</v>
      </c>
      <c r="D47" s="18">
        <v>15843</v>
      </c>
      <c r="E47" s="15"/>
      <c r="F47" s="15"/>
      <c r="G47" s="15">
        <v>89459</v>
      </c>
      <c r="H47" s="19">
        <f t="shared" si="1"/>
        <v>105302</v>
      </c>
    </row>
    <row r="48" spans="1:8" ht="12.75">
      <c r="A48" s="36" t="s">
        <v>34</v>
      </c>
      <c r="B48" s="11" t="s">
        <v>58</v>
      </c>
      <c r="C48" s="17" t="s">
        <v>79</v>
      </c>
      <c r="D48" s="18">
        <v>9744</v>
      </c>
      <c r="E48" s="15">
        <v>5139</v>
      </c>
      <c r="F48" s="15">
        <v>1570</v>
      </c>
      <c r="G48" s="15">
        <v>-173</v>
      </c>
      <c r="H48" s="19">
        <f t="shared" si="1"/>
        <v>16280</v>
      </c>
    </row>
    <row r="49" spans="1:8" ht="12.75">
      <c r="A49" s="11" t="s">
        <v>36</v>
      </c>
      <c r="B49" s="11"/>
      <c r="C49" s="17" t="s">
        <v>80</v>
      </c>
      <c r="D49" s="18">
        <v>26400</v>
      </c>
      <c r="E49" s="15"/>
      <c r="F49" s="15"/>
      <c r="G49" s="15"/>
      <c r="H49" s="19">
        <f t="shared" si="1"/>
        <v>26400</v>
      </c>
    </row>
    <row r="50" spans="1:8" ht="12.75">
      <c r="A50" s="36" t="s">
        <v>38</v>
      </c>
      <c r="B50" s="11"/>
      <c r="C50" s="17" t="s">
        <v>81</v>
      </c>
      <c r="D50" s="14"/>
      <c r="E50" s="15"/>
      <c r="F50" s="15"/>
      <c r="G50" s="15"/>
      <c r="H50" s="15">
        <f t="shared" si="1"/>
        <v>0</v>
      </c>
    </row>
    <row r="51" spans="1:8" ht="13.5" customHeight="1">
      <c r="A51" s="11" t="s">
        <v>40</v>
      </c>
      <c r="B51" s="11"/>
      <c r="C51" s="17" t="s">
        <v>82</v>
      </c>
      <c r="D51" s="14"/>
      <c r="E51" s="15"/>
      <c r="F51" s="15"/>
      <c r="G51" s="15"/>
      <c r="H51" s="15">
        <f t="shared" si="1"/>
        <v>0</v>
      </c>
    </row>
    <row r="52" spans="1:8" ht="12.75">
      <c r="A52" s="36" t="s">
        <v>42</v>
      </c>
      <c r="B52" s="6"/>
      <c r="C52" s="40" t="s">
        <v>83</v>
      </c>
      <c r="D52" s="27">
        <f>+D47+D46+D45+D44+D40+D48+D50+D51+D49</f>
        <v>498108</v>
      </c>
      <c r="E52" s="27">
        <f>+E47+E46+E45+E44+E40+E48+E50+E51+E49</f>
        <v>5596</v>
      </c>
      <c r="F52" s="27">
        <f>+F47+F46+F45+F44+F40+F48+F50+F51+F49</f>
        <v>8130</v>
      </c>
      <c r="G52" s="27">
        <f>+G47+G46+G45+G44+G40+G48+G50+G51+G49</f>
        <v>95338</v>
      </c>
      <c r="H52" s="28">
        <f t="shared" si="1"/>
        <v>607172</v>
      </c>
    </row>
  </sheetData>
  <sheetProtection selectLockedCells="1" selectUnlockedCells="1"/>
  <mergeCells count="16">
    <mergeCell ref="E8:G8"/>
    <mergeCell ref="H8:H9"/>
    <mergeCell ref="H37:H38"/>
    <mergeCell ref="A39:B39"/>
    <mergeCell ref="A1:H1"/>
    <mergeCell ref="A2:H2"/>
    <mergeCell ref="A4:H4"/>
    <mergeCell ref="A5:H5"/>
    <mergeCell ref="A7:H7"/>
    <mergeCell ref="A8:B10"/>
    <mergeCell ref="C8:C9"/>
    <mergeCell ref="D8:D9"/>
    <mergeCell ref="A37:B38"/>
    <mergeCell ref="C37:C38"/>
    <mergeCell ref="D37:D38"/>
    <mergeCell ref="E37:G37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showGridLines="0" zoomScalePageLayoutView="0" workbookViewId="0" topLeftCell="A1">
      <selection activeCell="A3" sqref="A3:H3"/>
    </sheetView>
  </sheetViews>
  <sheetFormatPr defaultColWidth="11.7109375" defaultRowHeight="12.75"/>
  <cols>
    <col min="1" max="1" width="3.140625" style="1" customWidth="1"/>
    <col min="2" max="2" width="3.7109375" style="41" customWidth="1"/>
    <col min="3" max="3" width="40.57421875" style="1" customWidth="1"/>
    <col min="4" max="4" width="12.00390625" style="1" customWidth="1"/>
    <col min="5" max="5" width="9.8515625" style="1" customWidth="1"/>
    <col min="6" max="6" width="9.57421875" style="1" customWidth="1"/>
    <col min="7" max="7" width="7.7109375" style="1" customWidth="1"/>
    <col min="8" max="8" width="11.8515625" style="1" customWidth="1"/>
    <col min="9" max="16384" width="11.7109375" style="1" customWidth="1"/>
  </cols>
  <sheetData>
    <row r="1" spans="1:8" ht="12.75">
      <c r="A1" s="159" t="s">
        <v>84</v>
      </c>
      <c r="B1" s="159"/>
      <c r="C1" s="159"/>
      <c r="D1" s="159"/>
      <c r="E1" s="159"/>
      <c r="F1" s="159"/>
      <c r="G1" s="159"/>
      <c r="H1" s="159"/>
    </row>
    <row r="2" spans="1:8" ht="12.75">
      <c r="A2" s="151" t="s">
        <v>376</v>
      </c>
      <c r="B2" s="159"/>
      <c r="C2" s="159"/>
      <c r="D2" s="159"/>
      <c r="E2" s="159"/>
      <c r="F2" s="159"/>
      <c r="G2" s="159"/>
      <c r="H2" s="159"/>
    </row>
    <row r="3" spans="1:8" ht="12.75" customHeight="1">
      <c r="A3" s="163" t="s">
        <v>85</v>
      </c>
      <c r="B3" s="163"/>
      <c r="C3" s="163"/>
      <c r="D3" s="163"/>
      <c r="E3" s="163"/>
      <c r="F3" s="163"/>
      <c r="G3" s="163"/>
      <c r="H3" s="163"/>
    </row>
    <row r="4" spans="1:8" ht="12.75" customHeight="1">
      <c r="A4" s="163" t="s">
        <v>86</v>
      </c>
      <c r="B4" s="163"/>
      <c r="C4" s="163"/>
      <c r="D4" s="163"/>
      <c r="E4" s="163"/>
      <c r="F4" s="163"/>
      <c r="G4" s="163"/>
      <c r="H4" s="163"/>
    </row>
    <row r="5" spans="1:8" ht="12.75">
      <c r="A5" s="164" t="s">
        <v>4</v>
      </c>
      <c r="B5" s="164"/>
      <c r="C5" s="164"/>
      <c r="D5" s="164"/>
      <c r="E5" s="164"/>
      <c r="F5" s="164"/>
      <c r="G5" s="164"/>
      <c r="H5" s="164"/>
    </row>
    <row r="6" spans="1:8" ht="26.25" customHeight="1">
      <c r="A6" s="153" t="s">
        <v>5</v>
      </c>
      <c r="B6" s="153"/>
      <c r="C6" s="154" t="s">
        <v>6</v>
      </c>
      <c r="D6" s="155" t="s">
        <v>7</v>
      </c>
      <c r="E6" s="156" t="s">
        <v>8</v>
      </c>
      <c r="F6" s="156"/>
      <c r="G6" s="156"/>
      <c r="H6" s="153" t="s">
        <v>9</v>
      </c>
    </row>
    <row r="7" spans="1:8" ht="21.75" customHeight="1">
      <c r="A7" s="153"/>
      <c r="B7" s="153"/>
      <c r="C7" s="154"/>
      <c r="D7" s="155"/>
      <c r="E7" s="132" t="s">
        <v>369</v>
      </c>
      <c r="F7" s="133" t="s">
        <v>370</v>
      </c>
      <c r="G7" s="134" t="s">
        <v>371</v>
      </c>
      <c r="H7" s="153"/>
    </row>
    <row r="8" spans="1:8" ht="12.75">
      <c r="A8" s="4"/>
      <c r="B8" s="4"/>
      <c r="C8" s="43" t="s">
        <v>10</v>
      </c>
      <c r="D8" s="44" t="s">
        <v>11</v>
      </c>
      <c r="E8" s="10" t="s">
        <v>12</v>
      </c>
      <c r="F8" s="10" t="s">
        <v>13</v>
      </c>
      <c r="G8" s="10" t="s">
        <v>14</v>
      </c>
      <c r="H8" s="10" t="s">
        <v>15</v>
      </c>
    </row>
    <row r="9" spans="1:8" ht="12.75">
      <c r="A9" s="11" t="s">
        <v>16</v>
      </c>
      <c r="B9" s="45" t="s">
        <v>19</v>
      </c>
      <c r="C9" s="46" t="s">
        <v>22</v>
      </c>
      <c r="D9" s="14"/>
      <c r="E9" s="15"/>
      <c r="F9" s="15"/>
      <c r="G9" s="15"/>
      <c r="H9" s="15"/>
    </row>
    <row r="10" spans="1:8" ht="12.75">
      <c r="A10" s="11" t="s">
        <v>19</v>
      </c>
      <c r="B10" s="45"/>
      <c r="C10" s="47" t="s">
        <v>87</v>
      </c>
      <c r="D10" s="14"/>
      <c r="E10" s="15"/>
      <c r="F10" s="48">
        <v>140</v>
      </c>
      <c r="G10" s="15"/>
      <c r="H10" s="15">
        <f>SUM(F10:G10)</f>
        <v>140</v>
      </c>
    </row>
    <row r="11" spans="1:8" ht="12.75">
      <c r="A11" s="11" t="s">
        <v>21</v>
      </c>
      <c r="B11" s="45"/>
      <c r="C11" s="47" t="s">
        <v>88</v>
      </c>
      <c r="D11" s="49"/>
      <c r="E11" s="49"/>
      <c r="F11" s="50">
        <v>37</v>
      </c>
      <c r="G11" s="49"/>
      <c r="H11" s="15">
        <f>SUM(F11:G11)</f>
        <v>37</v>
      </c>
    </row>
    <row r="12" spans="1:8" ht="12.75">
      <c r="A12" s="11" t="s">
        <v>23</v>
      </c>
      <c r="B12" s="45"/>
      <c r="C12" s="47" t="s">
        <v>89</v>
      </c>
      <c r="D12" s="49"/>
      <c r="E12" s="49"/>
      <c r="F12" s="50">
        <v>53</v>
      </c>
      <c r="G12" s="49"/>
      <c r="H12" s="15">
        <f>SUM(F12:G12)</f>
        <v>53</v>
      </c>
    </row>
    <row r="13" spans="1:8" ht="12.75">
      <c r="A13" s="11" t="s">
        <v>25</v>
      </c>
      <c r="B13" s="6"/>
      <c r="C13" s="28" t="s">
        <v>90</v>
      </c>
      <c r="D13" s="27"/>
      <c r="E13" s="27"/>
      <c r="F13" s="27">
        <f>SUM(F9:F12)</f>
        <v>230</v>
      </c>
      <c r="G13" s="27">
        <f>SUM(G9:G12)</f>
        <v>0</v>
      </c>
      <c r="H13" s="27">
        <f>SUM(H9:H12)</f>
        <v>230</v>
      </c>
    </row>
    <row r="14" spans="1:8" ht="12.75">
      <c r="A14" s="11" t="s">
        <v>27</v>
      </c>
      <c r="B14" s="11"/>
      <c r="C14" s="21" t="s">
        <v>91</v>
      </c>
      <c r="D14" s="14">
        <v>762</v>
      </c>
      <c r="E14" s="15"/>
      <c r="F14" s="15"/>
      <c r="G14" s="15"/>
      <c r="H14" s="15">
        <f aca="true" t="shared" si="0" ref="H14:H41">SUM(D14:G14)</f>
        <v>762</v>
      </c>
    </row>
    <row r="15" spans="1:8" ht="12.75">
      <c r="A15" s="11" t="s">
        <v>29</v>
      </c>
      <c r="B15" s="11"/>
      <c r="C15" s="51" t="s">
        <v>92</v>
      </c>
      <c r="D15" s="14">
        <v>430</v>
      </c>
      <c r="E15" s="15"/>
      <c r="F15" s="15"/>
      <c r="G15" s="15"/>
      <c r="H15" s="15">
        <f t="shared" si="0"/>
        <v>430</v>
      </c>
    </row>
    <row r="16" spans="1:8" ht="12.75">
      <c r="A16" s="11" t="s">
        <v>32</v>
      </c>
      <c r="B16" s="11"/>
      <c r="C16" s="51" t="s">
        <v>88</v>
      </c>
      <c r="D16" s="14">
        <v>322</v>
      </c>
      <c r="E16" s="15"/>
      <c r="F16" s="15"/>
      <c r="G16" s="15"/>
      <c r="H16" s="15">
        <f t="shared" si="0"/>
        <v>322</v>
      </c>
    </row>
    <row r="17" spans="1:8" ht="12.75">
      <c r="A17" s="11" t="s">
        <v>34</v>
      </c>
      <c r="B17" s="6"/>
      <c r="C17" s="28" t="s">
        <v>93</v>
      </c>
      <c r="D17" s="27">
        <f>SUM(D14:D16)</f>
        <v>1514</v>
      </c>
      <c r="E17" s="27">
        <f>SUM(E14:E16)</f>
        <v>0</v>
      </c>
      <c r="F17" s="27">
        <f>SUM(F14:F16)</f>
        <v>0</v>
      </c>
      <c r="G17" s="27">
        <f>SUM(G14:G16)</f>
        <v>0</v>
      </c>
      <c r="H17" s="28">
        <f t="shared" si="0"/>
        <v>1514</v>
      </c>
    </row>
    <row r="18" spans="1:8" ht="12.75">
      <c r="A18" s="11" t="s">
        <v>36</v>
      </c>
      <c r="B18" s="11"/>
      <c r="C18" s="51" t="s">
        <v>94</v>
      </c>
      <c r="D18" s="14">
        <v>3115</v>
      </c>
      <c r="E18" s="15"/>
      <c r="F18" s="15"/>
      <c r="G18" s="15"/>
      <c r="H18" s="15">
        <f t="shared" si="0"/>
        <v>3115</v>
      </c>
    </row>
    <row r="19" spans="1:8" ht="12.75">
      <c r="A19" s="11" t="s">
        <v>38</v>
      </c>
      <c r="B19" s="11"/>
      <c r="C19" s="21" t="s">
        <v>95</v>
      </c>
      <c r="D19" s="14">
        <v>2761</v>
      </c>
      <c r="E19" s="15"/>
      <c r="F19" s="15"/>
      <c r="G19" s="15"/>
      <c r="H19" s="15">
        <f t="shared" si="0"/>
        <v>2761</v>
      </c>
    </row>
    <row r="20" spans="1:8" ht="12.75">
      <c r="A20" s="11" t="s">
        <v>40</v>
      </c>
      <c r="B20" s="11"/>
      <c r="C20" s="21" t="s">
        <v>96</v>
      </c>
      <c r="D20" s="14">
        <v>7817</v>
      </c>
      <c r="E20" s="15"/>
      <c r="F20" s="15"/>
      <c r="G20" s="15"/>
      <c r="H20" s="15">
        <f t="shared" si="0"/>
        <v>7817</v>
      </c>
    </row>
    <row r="21" spans="1:8" ht="12.75">
      <c r="A21" s="11" t="s">
        <v>42</v>
      </c>
      <c r="B21" s="11"/>
      <c r="C21" s="21" t="s">
        <v>97</v>
      </c>
      <c r="D21" s="14">
        <v>315</v>
      </c>
      <c r="E21" s="15"/>
      <c r="F21" s="15"/>
      <c r="G21" s="15"/>
      <c r="H21" s="15">
        <f t="shared" si="0"/>
        <v>315</v>
      </c>
    </row>
    <row r="22" spans="1:8" ht="12.75">
      <c r="A22" s="11" t="s">
        <v>43</v>
      </c>
      <c r="B22" s="11"/>
      <c r="C22" s="21" t="s">
        <v>88</v>
      </c>
      <c r="D22" s="14">
        <v>3782</v>
      </c>
      <c r="E22" s="15"/>
      <c r="F22" s="15"/>
      <c r="G22" s="15"/>
      <c r="H22" s="15">
        <f t="shared" si="0"/>
        <v>3782</v>
      </c>
    </row>
    <row r="23" spans="1:8" ht="12.75">
      <c r="A23" s="11" t="s">
        <v>46</v>
      </c>
      <c r="B23" s="6"/>
      <c r="C23" s="28" t="s">
        <v>98</v>
      </c>
      <c r="D23" s="27">
        <f>SUM(D18:D22)</f>
        <v>17790</v>
      </c>
      <c r="E23" s="27">
        <f>SUM(E18:E22)</f>
        <v>0</v>
      </c>
      <c r="F23" s="27">
        <f>SUM(F18:F22)</f>
        <v>0</v>
      </c>
      <c r="G23" s="27">
        <f>SUM(G18:G22)</f>
        <v>0</v>
      </c>
      <c r="H23" s="28">
        <f t="shared" si="0"/>
        <v>17790</v>
      </c>
    </row>
    <row r="24" spans="1:8" ht="12.75">
      <c r="A24" s="11" t="s">
        <v>49</v>
      </c>
      <c r="B24" s="11"/>
      <c r="C24" s="21" t="s">
        <v>99</v>
      </c>
      <c r="D24" s="14">
        <v>5212</v>
      </c>
      <c r="E24" s="15"/>
      <c r="F24" s="15"/>
      <c r="G24" s="15"/>
      <c r="H24" s="15">
        <f t="shared" si="0"/>
        <v>5212</v>
      </c>
    </row>
    <row r="25" spans="1:8" ht="12.75">
      <c r="A25" s="11" t="s">
        <v>52</v>
      </c>
      <c r="B25" s="11"/>
      <c r="C25" s="21" t="s">
        <v>88</v>
      </c>
      <c r="D25" s="14">
        <v>1304</v>
      </c>
      <c r="E25" s="15"/>
      <c r="F25" s="15"/>
      <c r="G25" s="15"/>
      <c r="H25" s="15">
        <f t="shared" si="0"/>
        <v>1304</v>
      </c>
    </row>
    <row r="26" spans="1:8" ht="12.75">
      <c r="A26" s="11" t="s">
        <v>54</v>
      </c>
      <c r="B26" s="6"/>
      <c r="C26" s="28" t="s">
        <v>100</v>
      </c>
      <c r="D26" s="27">
        <f>SUM(D24:D25)</f>
        <v>6516</v>
      </c>
      <c r="E26" s="27">
        <f>SUM(E24:E25)</f>
        <v>0</v>
      </c>
      <c r="F26" s="27">
        <f>SUM(F24:F25)</f>
        <v>0</v>
      </c>
      <c r="G26" s="27">
        <f>SUM(G24:G25)</f>
        <v>0</v>
      </c>
      <c r="H26" s="28">
        <f t="shared" si="0"/>
        <v>6516</v>
      </c>
    </row>
    <row r="27" spans="1:8" ht="12.75">
      <c r="A27" s="11" t="s">
        <v>56</v>
      </c>
      <c r="B27" s="11"/>
      <c r="C27" s="21" t="s">
        <v>101</v>
      </c>
      <c r="D27" s="14">
        <v>400</v>
      </c>
      <c r="E27" s="15"/>
      <c r="F27" s="15"/>
      <c r="G27" s="15"/>
      <c r="H27" s="15">
        <f t="shared" si="0"/>
        <v>400</v>
      </c>
    </row>
    <row r="28" spans="1:8" ht="12.75">
      <c r="A28" s="11" t="s">
        <v>57</v>
      </c>
      <c r="B28" s="11"/>
      <c r="C28" s="21" t="s">
        <v>102</v>
      </c>
      <c r="D28" s="14">
        <v>150</v>
      </c>
      <c r="E28" s="15"/>
      <c r="F28" s="15"/>
      <c r="G28" s="15"/>
      <c r="H28" s="15">
        <f t="shared" si="0"/>
        <v>150</v>
      </c>
    </row>
    <row r="29" spans="1:8" ht="12.75">
      <c r="A29" s="11" t="s">
        <v>60</v>
      </c>
      <c r="B29" s="11"/>
      <c r="C29" s="21" t="s">
        <v>103</v>
      </c>
      <c r="D29" s="14">
        <v>150</v>
      </c>
      <c r="E29" s="15"/>
      <c r="F29" s="15"/>
      <c r="G29" s="15"/>
      <c r="H29" s="15">
        <f t="shared" si="0"/>
        <v>150</v>
      </c>
    </row>
    <row r="30" spans="1:8" ht="12.75">
      <c r="A30" s="11" t="s">
        <v>62</v>
      </c>
      <c r="B30" s="11"/>
      <c r="C30" s="21" t="s">
        <v>104</v>
      </c>
      <c r="D30" s="14">
        <v>100</v>
      </c>
      <c r="E30" s="15"/>
      <c r="F30" s="15"/>
      <c r="G30" s="15"/>
      <c r="H30" s="15">
        <f t="shared" si="0"/>
        <v>100</v>
      </c>
    </row>
    <row r="31" spans="1:8" ht="12.75">
      <c r="A31" s="11" t="s">
        <v>65</v>
      </c>
      <c r="B31" s="11"/>
      <c r="C31" s="21" t="s">
        <v>105</v>
      </c>
      <c r="D31" s="14">
        <v>100</v>
      </c>
      <c r="E31" s="15"/>
      <c r="F31" s="15"/>
      <c r="G31" s="15"/>
      <c r="H31" s="15">
        <f t="shared" si="0"/>
        <v>100</v>
      </c>
    </row>
    <row r="32" spans="1:8" ht="12.75">
      <c r="A32" s="11" t="s">
        <v>68</v>
      </c>
      <c r="B32" s="11"/>
      <c r="C32" s="21" t="s">
        <v>106</v>
      </c>
      <c r="D32" s="14">
        <v>18000</v>
      </c>
      <c r="E32" s="15"/>
      <c r="F32" s="15"/>
      <c r="G32" s="15"/>
      <c r="H32" s="15">
        <f t="shared" si="0"/>
        <v>18000</v>
      </c>
    </row>
    <row r="33" spans="1:8" ht="12.75">
      <c r="A33" s="11" t="s">
        <v>108</v>
      </c>
      <c r="B33" s="11"/>
      <c r="C33" s="21" t="s">
        <v>107</v>
      </c>
      <c r="D33" s="14">
        <v>800</v>
      </c>
      <c r="E33" s="15"/>
      <c r="F33" s="15"/>
      <c r="G33" s="15"/>
      <c r="H33" s="15">
        <f t="shared" si="0"/>
        <v>800</v>
      </c>
    </row>
    <row r="34" spans="1:8" ht="12.75">
      <c r="A34" s="11" t="s">
        <v>110</v>
      </c>
      <c r="B34" s="11"/>
      <c r="C34" s="21" t="s">
        <v>109</v>
      </c>
      <c r="D34" s="14">
        <v>200</v>
      </c>
      <c r="E34" s="15"/>
      <c r="F34" s="15"/>
      <c r="G34" s="15"/>
      <c r="H34" s="15">
        <f t="shared" si="0"/>
        <v>200</v>
      </c>
    </row>
    <row r="35" spans="1:8" ht="12.75">
      <c r="A35" s="11" t="s">
        <v>112</v>
      </c>
      <c r="B35" s="11"/>
      <c r="C35" s="21" t="s">
        <v>111</v>
      </c>
      <c r="D35" s="14">
        <v>29900</v>
      </c>
      <c r="E35" s="15"/>
      <c r="F35" s="15"/>
      <c r="G35" s="15"/>
      <c r="H35" s="15">
        <f t="shared" si="0"/>
        <v>29900</v>
      </c>
    </row>
    <row r="36" spans="1:8" ht="12.75">
      <c r="A36" s="11" t="s">
        <v>114</v>
      </c>
      <c r="B36" s="11"/>
      <c r="C36" s="21" t="s">
        <v>113</v>
      </c>
      <c r="D36" s="14">
        <v>1500</v>
      </c>
      <c r="E36" s="15"/>
      <c r="F36" s="15"/>
      <c r="G36" s="15"/>
      <c r="H36" s="15">
        <f t="shared" si="0"/>
        <v>1500</v>
      </c>
    </row>
    <row r="37" spans="1:8" ht="12.75">
      <c r="A37" s="11" t="s">
        <v>115</v>
      </c>
      <c r="B37" s="11"/>
      <c r="C37" s="21" t="s">
        <v>88</v>
      </c>
      <c r="D37" s="14">
        <v>21351</v>
      </c>
      <c r="E37" s="15"/>
      <c r="F37" s="15"/>
      <c r="G37" s="15"/>
      <c r="H37" s="15">
        <f t="shared" si="0"/>
        <v>21351</v>
      </c>
    </row>
    <row r="38" spans="1:8" ht="12.75">
      <c r="A38" s="11" t="s">
        <v>116</v>
      </c>
      <c r="B38" s="6"/>
      <c r="C38" s="28" t="s">
        <v>117</v>
      </c>
      <c r="D38" s="52">
        <f>SUM(D27:D36)</f>
        <v>51300</v>
      </c>
      <c r="E38" s="52">
        <f>SUM(E27:E36)</f>
        <v>0</v>
      </c>
      <c r="F38" s="52">
        <f>SUM(F27:F36)</f>
        <v>0</v>
      </c>
      <c r="G38" s="52">
        <f>SUM(G27:G36)</f>
        <v>0</v>
      </c>
      <c r="H38" s="28">
        <f t="shared" si="0"/>
        <v>51300</v>
      </c>
    </row>
    <row r="39" spans="1:8" ht="12.75">
      <c r="A39" s="11" t="s">
        <v>118</v>
      </c>
      <c r="B39" s="11"/>
      <c r="C39" s="19" t="s">
        <v>119</v>
      </c>
      <c r="D39" s="18">
        <f>D14+D15+D18+D19+D20+D21+D24+D38+D10+D12</f>
        <v>71712</v>
      </c>
      <c r="E39" s="18">
        <f>E14+E15+E18+E19+E20+E21+E24+E38+E10+E12</f>
        <v>0</v>
      </c>
      <c r="F39" s="18">
        <f>F14+F15+F18+F19+F20+F21+F24+F38+F10+F12</f>
        <v>193</v>
      </c>
      <c r="G39" s="18">
        <f>G14+G15+G18+G19+G20+G21+G24+G38+G10+G12</f>
        <v>0</v>
      </c>
      <c r="H39" s="19">
        <f t="shared" si="0"/>
        <v>71905</v>
      </c>
    </row>
    <row r="40" spans="1:8" ht="12.75">
      <c r="A40" s="11" t="s">
        <v>120</v>
      </c>
      <c r="B40" s="11" t="s">
        <v>21</v>
      </c>
      <c r="C40" s="19" t="s">
        <v>121</v>
      </c>
      <c r="D40" s="18">
        <f>D16+D22+D25+D37+D11</f>
        <v>26759</v>
      </c>
      <c r="E40" s="18">
        <f>E16+E22+E25+E37+E11</f>
        <v>0</v>
      </c>
      <c r="F40" s="18">
        <f>F16+F22+F25+F37+F11</f>
        <v>37</v>
      </c>
      <c r="G40" s="18">
        <f>G16+G22+G25+G37+G11</f>
        <v>0</v>
      </c>
      <c r="H40" s="19">
        <f t="shared" si="0"/>
        <v>26796</v>
      </c>
    </row>
    <row r="41" spans="1:8" ht="12.75">
      <c r="A41" s="11" t="s">
        <v>122</v>
      </c>
      <c r="B41" s="11" t="s">
        <v>23</v>
      </c>
      <c r="C41" s="19" t="s">
        <v>123</v>
      </c>
      <c r="D41" s="14">
        <v>1000</v>
      </c>
      <c r="E41" s="15"/>
      <c r="F41" s="15"/>
      <c r="G41" s="15"/>
      <c r="H41" s="15">
        <f t="shared" si="0"/>
        <v>1000</v>
      </c>
    </row>
    <row r="42" spans="1:8" ht="12.75">
      <c r="A42" s="11" t="s">
        <v>124</v>
      </c>
      <c r="B42" s="6"/>
      <c r="C42" s="28" t="s">
        <v>125</v>
      </c>
      <c r="D42" s="27">
        <f>D41+D40+D39</f>
        <v>99471</v>
      </c>
      <c r="E42" s="27">
        <f>E41+E40+E39</f>
        <v>0</v>
      </c>
      <c r="F42" s="27">
        <f>F41+F40+F39</f>
        <v>230</v>
      </c>
      <c r="G42" s="27">
        <f>G41+G40+G39</f>
        <v>0</v>
      </c>
      <c r="H42" s="27">
        <f>H41+H40+H39</f>
        <v>99701</v>
      </c>
    </row>
    <row r="43" spans="1:8" ht="12.75">
      <c r="A43" s="11" t="s">
        <v>126</v>
      </c>
      <c r="B43" s="11" t="s">
        <v>30</v>
      </c>
      <c r="C43" s="19" t="s">
        <v>127</v>
      </c>
      <c r="D43" s="14"/>
      <c r="E43" s="15"/>
      <c r="F43" s="15"/>
      <c r="G43" s="15"/>
      <c r="H43" s="15"/>
    </row>
    <row r="44" spans="1:8" ht="12.75">
      <c r="A44" s="11" t="s">
        <v>128</v>
      </c>
      <c r="B44" s="11" t="s">
        <v>16</v>
      </c>
      <c r="C44" s="19" t="s">
        <v>33</v>
      </c>
      <c r="D44" s="14"/>
      <c r="E44" s="15"/>
      <c r="F44" s="15"/>
      <c r="G44" s="15"/>
      <c r="H44" s="15"/>
    </row>
    <row r="45" spans="1:8" ht="12.75">
      <c r="A45" s="11" t="s">
        <v>129</v>
      </c>
      <c r="B45" s="11"/>
      <c r="C45" s="21" t="s">
        <v>130</v>
      </c>
      <c r="D45" s="14">
        <v>46000</v>
      </c>
      <c r="E45" s="15"/>
      <c r="F45" s="15"/>
      <c r="G45" s="15"/>
      <c r="H45" s="15">
        <f>SUM(D45:G45)</f>
        <v>46000</v>
      </c>
    </row>
    <row r="46" spans="1:8" ht="12.75">
      <c r="A46" s="11" t="s">
        <v>131</v>
      </c>
      <c r="B46" s="11"/>
      <c r="C46" s="21" t="s">
        <v>132</v>
      </c>
      <c r="D46" s="14">
        <v>13000</v>
      </c>
      <c r="E46" s="15"/>
      <c r="F46" s="15"/>
      <c r="G46" s="15"/>
      <c r="H46" s="15">
        <f>SUM(D46:G46)</f>
        <v>13000</v>
      </c>
    </row>
    <row r="47" spans="1:8" ht="12.75">
      <c r="A47" s="11" t="s">
        <v>133</v>
      </c>
      <c r="B47" s="11"/>
      <c r="C47" s="21" t="s">
        <v>134</v>
      </c>
      <c r="D47" s="14">
        <v>19000</v>
      </c>
      <c r="E47" s="15"/>
      <c r="F47" s="15"/>
      <c r="G47" s="15"/>
      <c r="H47" s="15">
        <f>SUM(D47:G47)</f>
        <v>19000</v>
      </c>
    </row>
    <row r="48" spans="1:8" ht="12.75">
      <c r="A48" s="11" t="s">
        <v>135</v>
      </c>
      <c r="B48" s="11"/>
      <c r="C48" s="21" t="s">
        <v>136</v>
      </c>
      <c r="D48" s="14">
        <v>12000</v>
      </c>
      <c r="E48" s="15"/>
      <c r="F48" s="15"/>
      <c r="G48" s="15"/>
      <c r="H48" s="15">
        <f>SUM(D48:G48)</f>
        <v>12000</v>
      </c>
    </row>
    <row r="49" spans="1:8" ht="12.75">
      <c r="A49" s="11" t="s">
        <v>137</v>
      </c>
      <c r="B49" s="6"/>
      <c r="C49" s="28" t="s">
        <v>28</v>
      </c>
      <c r="D49" s="27">
        <f>SUM(D45:D48)</f>
        <v>90000</v>
      </c>
      <c r="E49" s="27">
        <f>SUM(E45:E48)</f>
        <v>0</v>
      </c>
      <c r="F49" s="27">
        <f>SUM(F45:F48)</f>
        <v>0</v>
      </c>
      <c r="G49" s="27">
        <f>SUM(G45:G48)</f>
        <v>0</v>
      </c>
      <c r="H49" s="28">
        <f>SUM(D49:G49)</f>
        <v>90000</v>
      </c>
    </row>
    <row r="50" spans="1:8" ht="12.75">
      <c r="A50" s="11" t="s">
        <v>138</v>
      </c>
      <c r="B50" s="11" t="s">
        <v>19</v>
      </c>
      <c r="C50" s="19" t="s">
        <v>35</v>
      </c>
      <c r="D50" s="14"/>
      <c r="E50" s="15"/>
      <c r="F50" s="15"/>
      <c r="G50" s="15"/>
      <c r="H50" s="15"/>
    </row>
    <row r="51" spans="1:8" ht="12.75">
      <c r="A51" s="11" t="s">
        <v>139</v>
      </c>
      <c r="B51" s="11"/>
      <c r="C51" s="21" t="s">
        <v>140</v>
      </c>
      <c r="D51" s="14">
        <v>10976</v>
      </c>
      <c r="E51" s="15"/>
      <c r="F51" s="15"/>
      <c r="G51" s="15"/>
      <c r="H51" s="15">
        <f>SUM(D51:G51)</f>
        <v>10976</v>
      </c>
    </row>
    <row r="52" spans="1:8" ht="12.75">
      <c r="A52" s="11" t="s">
        <v>141</v>
      </c>
      <c r="B52" s="11"/>
      <c r="C52" s="21" t="s">
        <v>142</v>
      </c>
      <c r="D52" s="14">
        <v>22076</v>
      </c>
      <c r="E52" s="15"/>
      <c r="F52" s="15"/>
      <c r="G52" s="15"/>
      <c r="H52" s="15">
        <f>SUM(D52:G52)</f>
        <v>22076</v>
      </c>
    </row>
    <row r="53" spans="1:8" ht="12.75">
      <c r="A53" s="11" t="s">
        <v>143</v>
      </c>
      <c r="B53" s="11"/>
      <c r="C53" s="21" t="s">
        <v>144</v>
      </c>
      <c r="D53" s="14">
        <v>7500</v>
      </c>
      <c r="E53" s="15"/>
      <c r="F53" s="15"/>
      <c r="G53" s="15"/>
      <c r="H53" s="15">
        <f>SUM(D53:G53)</f>
        <v>7500</v>
      </c>
    </row>
    <row r="54" spans="1:8" ht="12.75">
      <c r="A54" s="11" t="s">
        <v>145</v>
      </c>
      <c r="B54" s="6"/>
      <c r="C54" s="28" t="s">
        <v>28</v>
      </c>
      <c r="D54" s="27">
        <f>SUM(D51:D53)</f>
        <v>40552</v>
      </c>
      <c r="E54" s="27">
        <f>SUM(E51:E53)</f>
        <v>0</v>
      </c>
      <c r="F54" s="27">
        <f>SUM(F51:F53)</f>
        <v>0</v>
      </c>
      <c r="G54" s="27">
        <f>SUM(G51:G53)</f>
        <v>0</v>
      </c>
      <c r="H54" s="53">
        <f>SUM(D54:G54)</f>
        <v>40552</v>
      </c>
    </row>
    <row r="55" spans="1:8" ht="12.75">
      <c r="A55" s="11" t="s">
        <v>146</v>
      </c>
      <c r="B55" s="162"/>
      <c r="C55" s="162"/>
      <c r="D55" s="14"/>
      <c r="E55" s="15"/>
      <c r="F55" s="15"/>
      <c r="G55" s="14"/>
      <c r="H55" s="15" t="s">
        <v>84</v>
      </c>
    </row>
    <row r="56" spans="1:8" ht="12.75">
      <c r="A56" s="11" t="s">
        <v>147</v>
      </c>
      <c r="B56" s="11" t="s">
        <v>21</v>
      </c>
      <c r="C56" s="19" t="s">
        <v>37</v>
      </c>
      <c r="D56" s="14">
        <v>120</v>
      </c>
      <c r="E56" s="15"/>
      <c r="F56" s="15"/>
      <c r="G56" s="15"/>
      <c r="H56" s="54">
        <f>SUM(D56:G56)</f>
        <v>120</v>
      </c>
    </row>
    <row r="57" spans="1:8" ht="12.75">
      <c r="A57" s="11" t="s">
        <v>148</v>
      </c>
      <c r="B57" s="11" t="s">
        <v>23</v>
      </c>
      <c r="C57" s="19" t="s">
        <v>149</v>
      </c>
      <c r="D57" s="14">
        <v>620</v>
      </c>
      <c r="E57" s="15"/>
      <c r="F57" s="15"/>
      <c r="G57" s="15"/>
      <c r="H57" s="15">
        <f>SUM(D57:G57)</f>
        <v>620</v>
      </c>
    </row>
    <row r="58" spans="1:8" ht="12.75">
      <c r="A58" s="11" t="s">
        <v>150</v>
      </c>
      <c r="B58" s="11" t="s">
        <v>25</v>
      </c>
      <c r="C58" s="19" t="s">
        <v>151</v>
      </c>
      <c r="D58" s="14">
        <v>500</v>
      </c>
      <c r="E58" s="15"/>
      <c r="F58" s="15"/>
      <c r="G58" s="15"/>
      <c r="H58" s="15">
        <f>SUM(D58:G58)</f>
        <v>500</v>
      </c>
    </row>
    <row r="59" spans="1:8" ht="12.75">
      <c r="A59" s="11" t="s">
        <v>152</v>
      </c>
      <c r="B59" s="6"/>
      <c r="C59" s="28" t="s">
        <v>153</v>
      </c>
      <c r="D59" s="27">
        <f>D58+D57+D56+D54+D49</f>
        <v>131792</v>
      </c>
      <c r="E59" s="27">
        <f>E58+E57+E56+E54+E49</f>
        <v>0</v>
      </c>
      <c r="F59" s="27">
        <f>F58+F57+F56+F54+F49</f>
        <v>0</v>
      </c>
      <c r="G59" s="27">
        <f>G58+G57+G56+G54+G49</f>
        <v>0</v>
      </c>
      <c r="H59" s="28">
        <f>SUM(D59:G59)</f>
        <v>131792</v>
      </c>
    </row>
    <row r="60" spans="1:8" ht="12.75">
      <c r="A60" s="11" t="s">
        <v>154</v>
      </c>
      <c r="B60" s="11" t="s">
        <v>44</v>
      </c>
      <c r="C60" s="19" t="s">
        <v>45</v>
      </c>
      <c r="D60" s="14"/>
      <c r="E60" s="15"/>
      <c r="F60" s="15"/>
      <c r="G60" s="15"/>
      <c r="H60" s="15"/>
    </row>
    <row r="61" spans="1:8" ht="12.75">
      <c r="A61" s="11" t="s">
        <v>155</v>
      </c>
      <c r="B61" s="11"/>
      <c r="C61" s="21" t="s">
        <v>156</v>
      </c>
      <c r="D61" s="14">
        <v>88516</v>
      </c>
      <c r="E61" s="15"/>
      <c r="F61" s="15">
        <v>323</v>
      </c>
      <c r="G61" s="15">
        <v>-158</v>
      </c>
      <c r="H61" s="15">
        <f>SUM(D61:G61)</f>
        <v>88681</v>
      </c>
    </row>
    <row r="62" spans="1:8" ht="12.75">
      <c r="A62" s="11" t="s">
        <v>157</v>
      </c>
      <c r="B62" s="11"/>
      <c r="C62" s="21" t="s">
        <v>158</v>
      </c>
      <c r="D62" s="14"/>
      <c r="E62" s="15"/>
      <c r="F62" s="15">
        <v>460</v>
      </c>
      <c r="G62" s="15"/>
      <c r="H62" s="15">
        <f>SUM(D62:G62)</f>
        <v>460</v>
      </c>
    </row>
    <row r="63" spans="1:8" ht="12.75">
      <c r="A63" s="11" t="s">
        <v>159</v>
      </c>
      <c r="B63" s="11"/>
      <c r="C63" s="21" t="s">
        <v>160</v>
      </c>
      <c r="D63" s="14"/>
      <c r="E63" s="15">
        <v>7642</v>
      </c>
      <c r="F63" s="15">
        <v>2059</v>
      </c>
      <c r="G63" s="15">
        <v>3828</v>
      </c>
      <c r="H63" s="15">
        <f>SUM(D63:G63)</f>
        <v>13529</v>
      </c>
    </row>
    <row r="64" spans="1:8" ht="12.75">
      <c r="A64" s="11" t="s">
        <v>161</v>
      </c>
      <c r="B64" s="11"/>
      <c r="C64" s="21" t="s">
        <v>162</v>
      </c>
      <c r="D64" s="14"/>
      <c r="E64" s="15"/>
      <c r="F64" s="15">
        <v>899</v>
      </c>
      <c r="G64" s="15">
        <v>91397</v>
      </c>
      <c r="H64" s="15">
        <f>SUM(D64:G64)</f>
        <v>92296</v>
      </c>
    </row>
    <row r="65" spans="1:8" ht="12.75">
      <c r="A65" s="11" t="s">
        <v>163</v>
      </c>
      <c r="B65" s="6"/>
      <c r="C65" s="28" t="s">
        <v>28</v>
      </c>
      <c r="D65" s="27">
        <f>D63+D62+D61+D64</f>
        <v>88516</v>
      </c>
      <c r="E65" s="27">
        <f>E63+E62+E61+E64</f>
        <v>7642</v>
      </c>
      <c r="F65" s="27">
        <f>F63+F62+F61+F64</f>
        <v>3741</v>
      </c>
      <c r="G65" s="27">
        <f>G63+G62+G61+G64</f>
        <v>95067</v>
      </c>
      <c r="H65" s="28">
        <f>SUM(D65:G65)</f>
        <v>194966</v>
      </c>
    </row>
    <row r="66" spans="1:8" ht="12.75">
      <c r="A66" s="11" t="s">
        <v>164</v>
      </c>
      <c r="B66" s="11" t="s">
        <v>47</v>
      </c>
      <c r="C66" s="19" t="s">
        <v>48</v>
      </c>
      <c r="D66" s="14"/>
      <c r="E66" s="15"/>
      <c r="F66" s="15"/>
      <c r="G66" s="15"/>
      <c r="H66" s="15"/>
    </row>
    <row r="67" spans="1:8" ht="12.75">
      <c r="A67" s="11" t="s">
        <v>165</v>
      </c>
      <c r="B67" s="11"/>
      <c r="C67" s="15" t="s">
        <v>166</v>
      </c>
      <c r="D67" s="14">
        <v>25650</v>
      </c>
      <c r="E67" s="15"/>
      <c r="F67" s="15"/>
      <c r="G67" s="15"/>
      <c r="H67" s="15">
        <f>SUM(D67:G67)</f>
        <v>25650</v>
      </c>
    </row>
    <row r="68" spans="1:8" ht="12.75">
      <c r="A68" s="11" t="s">
        <v>167</v>
      </c>
      <c r="B68" s="11"/>
      <c r="C68" s="15" t="s">
        <v>168</v>
      </c>
      <c r="D68" s="14"/>
      <c r="E68" s="15"/>
      <c r="F68" s="15">
        <v>1045</v>
      </c>
      <c r="G68" s="15"/>
      <c r="H68" s="15">
        <f>SUM(D68:G68)</f>
        <v>1045</v>
      </c>
    </row>
    <row r="69" spans="1:8" ht="12.75">
      <c r="A69" s="11" t="s">
        <v>169</v>
      </c>
      <c r="B69" s="6"/>
      <c r="C69" s="28" t="s">
        <v>28</v>
      </c>
      <c r="D69" s="27">
        <f>SUM(D67:D68)</f>
        <v>25650</v>
      </c>
      <c r="E69" s="27">
        <f>SUM(E67:E68)</f>
        <v>0</v>
      </c>
      <c r="F69" s="27">
        <f>SUM(F67:F68)</f>
        <v>1045</v>
      </c>
      <c r="G69" s="27">
        <f>SUM(G67:G68)</f>
        <v>0</v>
      </c>
      <c r="H69" s="28">
        <f>SUM(D69:G69)</f>
        <v>26695</v>
      </c>
    </row>
    <row r="70" spans="1:8" ht="12.75">
      <c r="A70" s="11" t="s">
        <v>170</v>
      </c>
      <c r="B70" s="11" t="s">
        <v>50</v>
      </c>
      <c r="C70" s="19" t="s">
        <v>171</v>
      </c>
      <c r="D70" s="14"/>
      <c r="E70" s="15"/>
      <c r="F70" s="15"/>
      <c r="G70" s="15"/>
      <c r="H70" s="15"/>
    </row>
    <row r="71" spans="1:8" ht="12.75">
      <c r="A71" s="11" t="s">
        <v>172</v>
      </c>
      <c r="B71" s="11" t="s">
        <v>16</v>
      </c>
      <c r="C71" s="19" t="s">
        <v>53</v>
      </c>
      <c r="D71" s="14"/>
      <c r="E71" s="15"/>
      <c r="F71" s="15"/>
      <c r="G71" s="15"/>
      <c r="H71" s="15"/>
    </row>
    <row r="72" spans="1:8" ht="12.75">
      <c r="A72" s="11" t="s">
        <v>173</v>
      </c>
      <c r="B72" s="21"/>
      <c r="C72" s="21" t="s">
        <v>174</v>
      </c>
      <c r="D72" s="14"/>
      <c r="E72" s="15"/>
      <c r="F72" s="15"/>
      <c r="G72" s="15"/>
      <c r="H72" s="15">
        <f aca="true" t="shared" si="1" ref="H72:H82">SUM(D72:G72)</f>
        <v>0</v>
      </c>
    </row>
    <row r="73" spans="1:8" ht="12.75">
      <c r="A73" s="11" t="s">
        <v>175</v>
      </c>
      <c r="B73" s="21"/>
      <c r="C73" s="21" t="s">
        <v>176</v>
      </c>
      <c r="D73" s="14">
        <v>2800</v>
      </c>
      <c r="E73" s="15"/>
      <c r="F73" s="15"/>
      <c r="G73" s="15"/>
      <c r="H73" s="15">
        <f t="shared" si="1"/>
        <v>2800</v>
      </c>
    </row>
    <row r="74" spans="1:8" ht="12.75">
      <c r="A74" s="11" t="s">
        <v>177</v>
      </c>
      <c r="B74" s="21"/>
      <c r="C74" s="21" t="s">
        <v>178</v>
      </c>
      <c r="D74" s="14">
        <v>26034</v>
      </c>
      <c r="E74" s="15">
        <v>-5205</v>
      </c>
      <c r="F74" s="15"/>
      <c r="G74" s="15"/>
      <c r="H74" s="15">
        <f t="shared" si="1"/>
        <v>20829</v>
      </c>
    </row>
    <row r="75" spans="1:8" ht="12.75">
      <c r="A75" s="11" t="s">
        <v>179</v>
      </c>
      <c r="B75" s="21"/>
      <c r="C75" s="21" t="s">
        <v>180</v>
      </c>
      <c r="D75" s="14">
        <v>1225</v>
      </c>
      <c r="E75" s="15"/>
      <c r="F75" s="15">
        <v>90</v>
      </c>
      <c r="G75" s="15"/>
      <c r="H75" s="15">
        <f t="shared" si="1"/>
        <v>1315</v>
      </c>
    </row>
    <row r="76" spans="1:8" ht="12.75">
      <c r="A76" s="11" t="s">
        <v>181</v>
      </c>
      <c r="B76" s="21"/>
      <c r="C76" s="21" t="s">
        <v>182</v>
      </c>
      <c r="D76" s="14">
        <v>2265</v>
      </c>
      <c r="E76" s="15"/>
      <c r="F76" s="15"/>
      <c r="G76" s="15"/>
      <c r="H76" s="15">
        <f t="shared" si="1"/>
        <v>2265</v>
      </c>
    </row>
    <row r="77" spans="1:8" ht="12.75">
      <c r="A77" s="11" t="s">
        <v>183</v>
      </c>
      <c r="B77" s="21"/>
      <c r="C77" s="21" t="s">
        <v>184</v>
      </c>
      <c r="D77" s="14">
        <v>11690</v>
      </c>
      <c r="E77" s="15"/>
      <c r="F77" s="15"/>
      <c r="G77" s="15"/>
      <c r="H77" s="15">
        <f t="shared" si="1"/>
        <v>11690</v>
      </c>
    </row>
    <row r="78" spans="1:8" ht="12.75">
      <c r="A78" s="11" t="s">
        <v>185</v>
      </c>
      <c r="B78" s="21"/>
      <c r="C78" s="21" t="s">
        <v>186</v>
      </c>
      <c r="D78" s="14">
        <v>1100</v>
      </c>
      <c r="E78" s="15">
        <v>978</v>
      </c>
      <c r="F78" s="15">
        <v>3177</v>
      </c>
      <c r="G78" s="15">
        <v>73</v>
      </c>
      <c r="H78" s="15">
        <f t="shared" si="1"/>
        <v>5328</v>
      </c>
    </row>
    <row r="79" spans="1:8" ht="12.75">
      <c r="A79" s="11" t="s">
        <v>187</v>
      </c>
      <c r="B79" s="21"/>
      <c r="C79" s="21" t="s">
        <v>188</v>
      </c>
      <c r="D79" s="14">
        <v>3624</v>
      </c>
      <c r="E79" s="15">
        <v>-3296</v>
      </c>
      <c r="F79" s="15">
        <v>-328</v>
      </c>
      <c r="G79" s="15"/>
      <c r="H79" s="15">
        <f t="shared" si="1"/>
        <v>0</v>
      </c>
    </row>
    <row r="80" spans="1:8" ht="12.75">
      <c r="A80" s="11" t="s">
        <v>189</v>
      </c>
      <c r="B80" s="21"/>
      <c r="C80" s="21" t="s">
        <v>190</v>
      </c>
      <c r="D80" s="14">
        <v>745</v>
      </c>
      <c r="E80" s="15"/>
      <c r="F80" s="15"/>
      <c r="G80" s="15"/>
      <c r="H80" s="15">
        <f t="shared" si="1"/>
        <v>745</v>
      </c>
    </row>
    <row r="81" spans="1:8" ht="12.75">
      <c r="A81" s="11" t="s">
        <v>191</v>
      </c>
      <c r="B81" s="21"/>
      <c r="C81" s="15" t="s">
        <v>192</v>
      </c>
      <c r="D81" s="14"/>
      <c r="E81" s="15">
        <v>3511</v>
      </c>
      <c r="F81" s="15"/>
      <c r="G81" s="15"/>
      <c r="H81" s="15">
        <f t="shared" si="1"/>
        <v>3511</v>
      </c>
    </row>
    <row r="82" spans="1:8" ht="12.75">
      <c r="A82" s="11" t="s">
        <v>195</v>
      </c>
      <c r="B82" s="21"/>
      <c r="C82" s="15" t="s">
        <v>193</v>
      </c>
      <c r="D82" s="14"/>
      <c r="E82" s="15"/>
      <c r="F82" s="15">
        <v>175</v>
      </c>
      <c r="G82" s="15"/>
      <c r="H82" s="15">
        <f t="shared" si="1"/>
        <v>175</v>
      </c>
    </row>
    <row r="83" spans="1:8" ht="12.75">
      <c r="A83" s="11" t="s">
        <v>196</v>
      </c>
      <c r="B83" s="21"/>
      <c r="C83" s="15" t="s">
        <v>194</v>
      </c>
      <c r="D83" s="14"/>
      <c r="E83" s="15"/>
      <c r="F83" s="15"/>
      <c r="G83" s="15">
        <v>198</v>
      </c>
      <c r="H83" s="15"/>
    </row>
    <row r="84" spans="1:8" ht="12.75">
      <c r="A84" s="11" t="s">
        <v>198</v>
      </c>
      <c r="B84" s="11"/>
      <c r="C84" s="19" t="s">
        <v>28</v>
      </c>
      <c r="D84" s="18">
        <f>SUM(D72:D81)</f>
        <v>49483</v>
      </c>
      <c r="E84" s="18">
        <f>SUM(E72:E81)</f>
        <v>-4012</v>
      </c>
      <c r="F84" s="18">
        <f>SUM(F72:F82)</f>
        <v>3114</v>
      </c>
      <c r="G84" s="18">
        <f>SUM(G72:G83)</f>
        <v>271</v>
      </c>
      <c r="H84" s="18">
        <f>SUM(H72:H82)</f>
        <v>48658</v>
      </c>
    </row>
    <row r="85" spans="1:8" ht="12.75">
      <c r="A85" s="11" t="s">
        <v>199</v>
      </c>
      <c r="B85" s="55"/>
      <c r="C85" s="19" t="s">
        <v>197</v>
      </c>
      <c r="D85" s="18">
        <v>193670</v>
      </c>
      <c r="E85" s="18">
        <v>-2317</v>
      </c>
      <c r="F85" s="18"/>
      <c r="G85" s="18"/>
      <c r="H85" s="19">
        <f>SUM(D85:G85)</f>
        <v>191353</v>
      </c>
    </row>
    <row r="86" spans="1:8" ht="12.75">
      <c r="A86" s="11" t="s">
        <v>201</v>
      </c>
      <c r="B86" s="11" t="s">
        <v>19</v>
      </c>
      <c r="C86" s="19" t="s">
        <v>55</v>
      </c>
      <c r="D86" s="14"/>
      <c r="E86" s="15"/>
      <c r="F86" s="15"/>
      <c r="G86" s="15"/>
      <c r="H86" s="15"/>
    </row>
    <row r="87" spans="1:8" ht="12.75">
      <c r="A87" s="11" t="s">
        <v>203</v>
      </c>
      <c r="B87" s="11"/>
      <c r="C87" s="21" t="s">
        <v>200</v>
      </c>
      <c r="D87" s="14">
        <v>150</v>
      </c>
      <c r="E87" s="15"/>
      <c r="F87" s="15"/>
      <c r="G87" s="15"/>
      <c r="H87" s="15">
        <f>SUM(D87:G87)</f>
        <v>150</v>
      </c>
    </row>
    <row r="88" spans="1:8" ht="12.75">
      <c r="A88" s="11" t="s">
        <v>204</v>
      </c>
      <c r="B88" s="11"/>
      <c r="C88" s="21" t="s">
        <v>202</v>
      </c>
      <c r="D88" s="14">
        <v>40000</v>
      </c>
      <c r="E88" s="15"/>
      <c r="F88" s="15"/>
      <c r="G88" s="15"/>
      <c r="H88" s="15">
        <f>SUM(D88:G88)</f>
        <v>40000</v>
      </c>
    </row>
    <row r="89" spans="1:8" ht="12.75">
      <c r="A89" s="11" t="s">
        <v>206</v>
      </c>
      <c r="B89" s="11"/>
      <c r="C89" s="19" t="s">
        <v>28</v>
      </c>
      <c r="D89" s="18">
        <f>SUM(D87:D88)</f>
        <v>40150</v>
      </c>
      <c r="E89" s="18">
        <f>SUM(E87:E88)</f>
        <v>0</v>
      </c>
      <c r="F89" s="18">
        <f>SUM(F87:F88)</f>
        <v>0</v>
      </c>
      <c r="G89" s="18">
        <f>SUM(G87:G88)</f>
        <v>0</v>
      </c>
      <c r="H89" s="19">
        <f>SUM(D89:G89)</f>
        <v>40150</v>
      </c>
    </row>
    <row r="90" spans="1:8" ht="12.75">
      <c r="A90" s="11" t="s">
        <v>208</v>
      </c>
      <c r="B90" s="6"/>
      <c r="C90" s="28" t="s">
        <v>205</v>
      </c>
      <c r="D90" s="27">
        <f>D89+D84</f>
        <v>89633</v>
      </c>
      <c r="E90" s="27">
        <f>E89+E84</f>
        <v>-4012</v>
      </c>
      <c r="F90" s="27">
        <f>F89+F84</f>
        <v>3114</v>
      </c>
      <c r="G90" s="27">
        <f>G89+G84</f>
        <v>271</v>
      </c>
      <c r="H90" s="27">
        <f>H89+H84</f>
        <v>88808</v>
      </c>
    </row>
    <row r="91" spans="1:8" ht="12.75">
      <c r="A91" s="11" t="s">
        <v>209</v>
      </c>
      <c r="B91" s="11" t="s">
        <v>58</v>
      </c>
      <c r="C91" s="19" t="s">
        <v>207</v>
      </c>
      <c r="D91" s="14"/>
      <c r="E91" s="15"/>
      <c r="F91" s="15"/>
      <c r="G91" s="15"/>
      <c r="H91" s="15"/>
    </row>
    <row r="92" spans="1:8" ht="12.75">
      <c r="A92" s="11" t="s">
        <v>211</v>
      </c>
      <c r="B92" s="11"/>
      <c r="C92" s="21" t="s">
        <v>59</v>
      </c>
      <c r="D92" s="14">
        <v>6696</v>
      </c>
      <c r="E92" s="15"/>
      <c r="F92" s="15"/>
      <c r="G92" s="15"/>
      <c r="H92" s="15">
        <f>SUM(D92:G92)</f>
        <v>6696</v>
      </c>
    </row>
    <row r="93" spans="1:8" ht="12.75">
      <c r="A93" s="11" t="s">
        <v>212</v>
      </c>
      <c r="B93" s="11"/>
      <c r="C93" s="15" t="s">
        <v>210</v>
      </c>
      <c r="D93" s="14">
        <v>350</v>
      </c>
      <c r="E93" s="15"/>
      <c r="F93" s="15"/>
      <c r="G93" s="15"/>
      <c r="H93" s="15">
        <f>SUM(D93:G93)</f>
        <v>350</v>
      </c>
    </row>
    <row r="94" spans="1:8" ht="12.75">
      <c r="A94" s="11" t="s">
        <v>214</v>
      </c>
      <c r="B94" s="6"/>
      <c r="C94" s="7" t="s">
        <v>28</v>
      </c>
      <c r="D94" s="27">
        <f>SUM(D92:D93)</f>
        <v>7046</v>
      </c>
      <c r="E94" s="27">
        <f>SUM(E92:E93)</f>
        <v>0</v>
      </c>
      <c r="F94" s="27">
        <f>SUM(F92:F93)</f>
        <v>0</v>
      </c>
      <c r="G94" s="27">
        <f>SUM(G92:G93)</f>
        <v>0</v>
      </c>
      <c r="H94" s="28">
        <f>SUM(D94:G94)</f>
        <v>7046</v>
      </c>
    </row>
    <row r="95" spans="1:8" ht="12.75">
      <c r="A95" s="11" t="s">
        <v>215</v>
      </c>
      <c r="B95" s="11" t="s">
        <v>63</v>
      </c>
      <c r="C95" s="19" t="s">
        <v>213</v>
      </c>
      <c r="D95" s="14"/>
      <c r="E95" s="15"/>
      <c r="F95" s="15"/>
      <c r="G95" s="15"/>
      <c r="H95" s="15"/>
    </row>
    <row r="96" spans="1:8" ht="12.75">
      <c r="A96" s="11" t="s">
        <v>216</v>
      </c>
      <c r="B96" s="11"/>
      <c r="C96" s="21" t="s">
        <v>213</v>
      </c>
      <c r="D96" s="14">
        <v>56000</v>
      </c>
      <c r="E96" s="15">
        <v>246</v>
      </c>
      <c r="F96" s="15"/>
      <c r="G96" s="15"/>
      <c r="H96" s="15">
        <f>SUM(D96:G96)</f>
        <v>56246</v>
      </c>
    </row>
    <row r="97" spans="1:8" ht="12.75">
      <c r="A97" s="11" t="s">
        <v>217</v>
      </c>
      <c r="B97" s="11" t="s">
        <v>66</v>
      </c>
      <c r="C97" s="19" t="s">
        <v>67</v>
      </c>
      <c r="D97" s="14"/>
      <c r="E97" s="15"/>
      <c r="F97" s="15"/>
      <c r="G97" s="15"/>
      <c r="H97" s="15"/>
    </row>
    <row r="98" spans="1:8" ht="12.75">
      <c r="A98" s="11" t="s">
        <v>276</v>
      </c>
      <c r="B98" s="11"/>
      <c r="C98" s="21" t="s">
        <v>67</v>
      </c>
      <c r="D98" s="56"/>
      <c r="E98" s="15">
        <v>1720</v>
      </c>
      <c r="F98" s="15"/>
      <c r="G98" s="15"/>
      <c r="H98" s="15">
        <f>SUM(D98:G98)</f>
        <v>1720</v>
      </c>
    </row>
    <row r="99" spans="1:8" ht="12.75">
      <c r="A99" s="11" t="s">
        <v>277</v>
      </c>
      <c r="B99" s="6"/>
      <c r="C99" s="28" t="s">
        <v>218</v>
      </c>
      <c r="D99" s="27">
        <f>D98+D96+D90+D69+D65+D59+D42+D94</f>
        <v>498108</v>
      </c>
      <c r="E99" s="27">
        <f>E98+E96+E90+E69+E65+E59+E42+E94</f>
        <v>5596</v>
      </c>
      <c r="F99" s="27">
        <f>F98+F96+F90+F69+F65+F59+F42+F94</f>
        <v>8130</v>
      </c>
      <c r="G99" s="27">
        <f>G98+G96+G90+G69+G65+G59+G42+G94</f>
        <v>95338</v>
      </c>
      <c r="H99" s="28">
        <f>SUM(D99:G99)</f>
        <v>607172</v>
      </c>
    </row>
    <row r="102" spans="6:8" ht="12.75">
      <c r="F102"/>
      <c r="G102"/>
      <c r="H102"/>
    </row>
    <row r="103" spans="6:8" ht="12.75">
      <c r="F103"/>
      <c r="G103"/>
      <c r="H103"/>
    </row>
    <row r="104" spans="6:8" ht="12.75">
      <c r="F104"/>
      <c r="G104"/>
      <c r="H104"/>
    </row>
    <row r="105" spans="6:8" ht="12.75">
      <c r="F105"/>
      <c r="G105"/>
      <c r="H105"/>
    </row>
    <row r="106" spans="6:8" ht="12.75">
      <c r="F106"/>
      <c r="G106"/>
      <c r="H106"/>
    </row>
    <row r="107" spans="6:8" ht="12.75">
      <c r="F107"/>
      <c r="G107"/>
      <c r="H107"/>
    </row>
    <row r="108" spans="6:8" ht="12.75">
      <c r="F108"/>
      <c r="G108"/>
      <c r="H108"/>
    </row>
    <row r="109" spans="6:8" ht="12.75">
      <c r="F109"/>
      <c r="G109"/>
      <c r="H109"/>
    </row>
    <row r="110" spans="6:8" ht="12.75">
      <c r="F110"/>
      <c r="G110"/>
      <c r="H110"/>
    </row>
    <row r="111" spans="6:8" ht="12.75">
      <c r="F111"/>
      <c r="G111"/>
      <c r="H111"/>
    </row>
  </sheetData>
  <sheetProtection selectLockedCells="1" selectUnlockedCells="1"/>
  <mergeCells count="11">
    <mergeCell ref="B55:C55"/>
    <mergeCell ref="A1:H1"/>
    <mergeCell ref="A2:H2"/>
    <mergeCell ref="A3:H3"/>
    <mergeCell ref="A4:H4"/>
    <mergeCell ref="A5:H5"/>
    <mergeCell ref="A6:B7"/>
    <mergeCell ref="C6:C7"/>
    <mergeCell ref="D6:D7"/>
    <mergeCell ref="E6:G6"/>
    <mergeCell ref="H6:H7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3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33.57421875" style="0" customWidth="1"/>
    <col min="4" max="4" width="11.140625" style="0" customWidth="1"/>
    <col min="5" max="5" width="7.57421875" style="0" customWidth="1"/>
    <col min="6" max="6" width="8.57421875" style="0" customWidth="1"/>
    <col min="7" max="7" width="8.28125" style="0" customWidth="1"/>
    <col min="8" max="8" width="11.00390625" style="0" customWidth="1"/>
  </cols>
  <sheetData>
    <row r="1" spans="1:8" ht="12.75">
      <c r="A1" s="167" t="s">
        <v>219</v>
      </c>
      <c r="B1" s="167"/>
      <c r="C1" s="167"/>
      <c r="D1" s="167"/>
      <c r="E1" s="167"/>
      <c r="F1" s="167"/>
      <c r="G1" s="167"/>
      <c r="H1" s="167"/>
    </row>
    <row r="2" spans="1:8" ht="12.75">
      <c r="A2" s="174" t="s">
        <v>378</v>
      </c>
      <c r="B2" s="167"/>
      <c r="C2" s="167"/>
      <c r="D2" s="167"/>
      <c r="E2" s="167"/>
      <c r="F2" s="167"/>
      <c r="G2" s="167"/>
      <c r="H2" s="167"/>
    </row>
    <row r="3" ht="12.75">
      <c r="D3" t="s">
        <v>379</v>
      </c>
    </row>
    <row r="4" spans="1:8" ht="12.75" customHeight="1">
      <c r="A4" s="168" t="s">
        <v>220</v>
      </c>
      <c r="B4" s="168"/>
      <c r="C4" s="168"/>
      <c r="D4" s="168"/>
      <c r="E4" s="168"/>
      <c r="F4" s="168"/>
      <c r="G4" s="168"/>
      <c r="H4" s="168"/>
    </row>
    <row r="5" spans="1:8" ht="12.75">
      <c r="A5" s="168" t="s">
        <v>221</v>
      </c>
      <c r="B5" s="168"/>
      <c r="C5" s="168"/>
      <c r="D5" s="168"/>
      <c r="E5" s="168"/>
      <c r="F5" s="168"/>
      <c r="G5" s="168"/>
      <c r="H5" s="168"/>
    </row>
    <row r="6" spans="1:4" ht="12.75">
      <c r="A6" s="58"/>
      <c r="B6" s="58"/>
      <c r="C6" s="58"/>
      <c r="D6" s="58"/>
    </row>
    <row r="7" spans="1:4" ht="12.75">
      <c r="A7" s="58"/>
      <c r="B7" s="58"/>
      <c r="C7" s="58"/>
      <c r="D7" s="58"/>
    </row>
    <row r="8" spans="1:4" ht="12.75" customHeight="1">
      <c r="A8" s="165" t="s">
        <v>222</v>
      </c>
      <c r="B8" s="165"/>
      <c r="C8" s="165"/>
      <c r="D8" s="58"/>
    </row>
    <row r="9" spans="1:8" ht="25.5" customHeight="1">
      <c r="A9" s="166" t="s">
        <v>5</v>
      </c>
      <c r="B9" s="166"/>
      <c r="C9" s="154" t="s">
        <v>6</v>
      </c>
      <c r="D9" s="155" t="s">
        <v>7</v>
      </c>
      <c r="E9" s="156" t="s">
        <v>8</v>
      </c>
      <c r="F9" s="156"/>
      <c r="G9" s="156"/>
      <c r="H9" s="153" t="s">
        <v>9</v>
      </c>
    </row>
    <row r="10" spans="1:8" ht="12.75" customHeight="1">
      <c r="A10" s="166"/>
      <c r="B10" s="166"/>
      <c r="C10" s="154"/>
      <c r="D10" s="155"/>
      <c r="E10" s="132" t="s">
        <v>369</v>
      </c>
      <c r="F10" s="133" t="s">
        <v>370</v>
      </c>
      <c r="G10" s="134" t="s">
        <v>371</v>
      </c>
      <c r="H10" s="153"/>
    </row>
    <row r="11" spans="1:8" ht="12.75">
      <c r="A11" s="166"/>
      <c r="B11" s="166"/>
      <c r="C11" s="60" t="s">
        <v>10</v>
      </c>
      <c r="D11" s="61" t="s">
        <v>11</v>
      </c>
      <c r="E11" s="62" t="s">
        <v>12</v>
      </c>
      <c r="F11" s="62" t="s">
        <v>13</v>
      </c>
      <c r="G11" s="62" t="s">
        <v>14</v>
      </c>
      <c r="H11" s="62" t="s">
        <v>15</v>
      </c>
    </row>
    <row r="12" spans="1:8" ht="12.75">
      <c r="A12" s="59"/>
      <c r="B12" s="59"/>
      <c r="C12" s="63" t="s">
        <v>223</v>
      </c>
      <c r="D12" s="64"/>
      <c r="E12" s="65"/>
      <c r="F12" s="65">
        <v>230</v>
      </c>
      <c r="G12" s="65"/>
      <c r="H12" s="65">
        <f>SUM(D12:G12)</f>
        <v>230</v>
      </c>
    </row>
    <row r="13" spans="1:8" ht="12.75">
      <c r="A13" s="24"/>
      <c r="B13" s="66" t="s">
        <v>16</v>
      </c>
      <c r="C13" s="67" t="s">
        <v>224</v>
      </c>
      <c r="D13" s="68">
        <v>74580</v>
      </c>
      <c r="E13" s="69"/>
      <c r="F13" s="69"/>
      <c r="G13" s="69">
        <v>764</v>
      </c>
      <c r="H13" s="69">
        <f>SUM(D13:G13)</f>
        <v>75344</v>
      </c>
    </row>
    <row r="14" spans="1:8" ht="12.75">
      <c r="A14" s="70"/>
      <c r="B14" s="70"/>
      <c r="C14" s="71" t="s">
        <v>225</v>
      </c>
      <c r="D14" s="72">
        <f>SUM(D12:D13)</f>
        <v>74580</v>
      </c>
      <c r="E14" s="72">
        <f>SUM(E12:E13)</f>
        <v>0</v>
      </c>
      <c r="F14" s="72">
        <f>SUM(F12:F13)</f>
        <v>230</v>
      </c>
      <c r="G14" s="72">
        <f>SUM(G12:G13)</f>
        <v>764</v>
      </c>
      <c r="H14" s="72">
        <f>SUM(H12:H13)</f>
        <v>75574</v>
      </c>
    </row>
    <row r="15" spans="1:8" ht="12.75">
      <c r="A15" s="58"/>
      <c r="B15" s="58"/>
      <c r="C15" s="58"/>
      <c r="D15" s="73"/>
      <c r="E15" s="1"/>
      <c r="F15" s="1"/>
      <c r="G15" s="1"/>
      <c r="H15" s="1"/>
    </row>
    <row r="16" spans="1:4" ht="12.75">
      <c r="A16" s="58"/>
      <c r="B16" s="58"/>
      <c r="C16" s="58"/>
      <c r="D16" s="58"/>
    </row>
    <row r="17" spans="1:3" ht="12.75">
      <c r="A17" s="165" t="s">
        <v>226</v>
      </c>
      <c r="B17" s="165"/>
      <c r="C17" s="165"/>
    </row>
    <row r="18" spans="1:8" ht="25.5" customHeight="1">
      <c r="A18" s="166" t="s">
        <v>5</v>
      </c>
      <c r="B18" s="166"/>
      <c r="C18" s="154" t="s">
        <v>6</v>
      </c>
      <c r="D18" s="155" t="s">
        <v>7</v>
      </c>
      <c r="E18" s="156" t="s">
        <v>8</v>
      </c>
      <c r="F18" s="156"/>
      <c r="G18" s="156"/>
      <c r="H18" s="166" t="s">
        <v>9</v>
      </c>
    </row>
    <row r="19" spans="1:8" ht="12.75" customHeight="1">
      <c r="A19" s="166"/>
      <c r="B19" s="166"/>
      <c r="C19" s="154"/>
      <c r="D19" s="155"/>
      <c r="E19" s="132" t="s">
        <v>369</v>
      </c>
      <c r="F19" s="133" t="s">
        <v>370</v>
      </c>
      <c r="G19" s="134" t="s">
        <v>371</v>
      </c>
      <c r="H19" s="166"/>
    </row>
    <row r="20" spans="1:8" ht="12.75">
      <c r="A20" s="166"/>
      <c r="B20" s="166"/>
      <c r="C20" s="60" t="s">
        <v>10</v>
      </c>
      <c r="D20" s="61" t="s">
        <v>11</v>
      </c>
      <c r="E20" s="62" t="s">
        <v>12</v>
      </c>
      <c r="F20" s="62" t="s">
        <v>13</v>
      </c>
      <c r="G20" s="62" t="s">
        <v>14</v>
      </c>
      <c r="H20" s="62" t="s">
        <v>15</v>
      </c>
    </row>
    <row r="21" spans="1:8" ht="12.75">
      <c r="A21" s="11"/>
      <c r="B21" s="11" t="s">
        <v>16</v>
      </c>
      <c r="C21" s="21" t="s">
        <v>91</v>
      </c>
      <c r="D21" s="14">
        <v>762</v>
      </c>
      <c r="E21" s="74"/>
      <c r="F21" s="74"/>
      <c r="G21" s="74"/>
      <c r="H21" s="15">
        <f aca="true" t="shared" si="0" ref="H21:H30">SUM(D21:G21)</f>
        <v>762</v>
      </c>
    </row>
    <row r="22" spans="1:8" ht="12.75">
      <c r="A22" s="11"/>
      <c r="B22" s="11" t="s">
        <v>19</v>
      </c>
      <c r="C22" s="51" t="s">
        <v>92</v>
      </c>
      <c r="D22" s="14">
        <v>430</v>
      </c>
      <c r="E22" s="74"/>
      <c r="F22" s="74"/>
      <c r="G22" s="74"/>
      <c r="H22" s="15">
        <f t="shared" si="0"/>
        <v>430</v>
      </c>
    </row>
    <row r="23" spans="1:8" ht="12.75">
      <c r="A23" s="11"/>
      <c r="B23" s="11" t="s">
        <v>21</v>
      </c>
      <c r="C23" s="51" t="s">
        <v>88</v>
      </c>
      <c r="D23" s="14">
        <v>322</v>
      </c>
      <c r="E23" s="74"/>
      <c r="F23" s="74"/>
      <c r="G23" s="74"/>
      <c r="H23" s="15">
        <f t="shared" si="0"/>
        <v>322</v>
      </c>
    </row>
    <row r="24" spans="1:8" ht="12.75">
      <c r="A24" s="11"/>
      <c r="B24" s="11" t="s">
        <v>23</v>
      </c>
      <c r="C24" s="46" t="s">
        <v>227</v>
      </c>
      <c r="D24" s="49">
        <f>SUM(D20:D23)</f>
        <v>1514</v>
      </c>
      <c r="E24" s="49">
        <f>SUM(E20:E23)</f>
        <v>0</v>
      </c>
      <c r="F24" s="49">
        <f>SUM(F20:F23)</f>
        <v>0</v>
      </c>
      <c r="G24" s="49">
        <f>SUM(G20:G23)</f>
        <v>0</v>
      </c>
      <c r="H24" s="19">
        <f t="shared" si="0"/>
        <v>1514</v>
      </c>
    </row>
    <row r="25" spans="1:8" ht="12.75">
      <c r="A25" s="74"/>
      <c r="B25" s="11" t="s">
        <v>25</v>
      </c>
      <c r="C25" s="75" t="s">
        <v>228</v>
      </c>
      <c r="D25" s="76">
        <v>1134</v>
      </c>
      <c r="E25" s="74"/>
      <c r="F25" s="74"/>
      <c r="G25" s="74"/>
      <c r="H25" s="15">
        <f t="shared" si="0"/>
        <v>1134</v>
      </c>
    </row>
    <row r="26" spans="1:8" ht="12.75">
      <c r="A26" s="74"/>
      <c r="B26" s="11" t="s">
        <v>27</v>
      </c>
      <c r="C26" s="75" t="s">
        <v>229</v>
      </c>
      <c r="D26" s="76">
        <v>1225</v>
      </c>
      <c r="E26" s="74"/>
      <c r="F26" s="74">
        <v>90</v>
      </c>
      <c r="G26" s="74"/>
      <c r="H26" s="15">
        <f t="shared" si="0"/>
        <v>1315</v>
      </c>
    </row>
    <row r="27" spans="1:8" ht="12.75">
      <c r="A27" s="74"/>
      <c r="B27" s="11" t="s">
        <v>29</v>
      </c>
      <c r="C27" s="75" t="s">
        <v>230</v>
      </c>
      <c r="D27" s="76">
        <v>6375</v>
      </c>
      <c r="E27" s="74"/>
      <c r="F27" s="74">
        <v>276</v>
      </c>
      <c r="G27" s="74"/>
      <c r="H27" s="15">
        <f t="shared" si="0"/>
        <v>6651</v>
      </c>
    </row>
    <row r="28" spans="1:8" ht="12.75">
      <c r="A28" s="74"/>
      <c r="B28" s="11" t="s">
        <v>32</v>
      </c>
      <c r="C28" s="75" t="s">
        <v>231</v>
      </c>
      <c r="D28" s="76">
        <v>7739</v>
      </c>
      <c r="E28" s="74"/>
      <c r="F28" s="74">
        <v>1120</v>
      </c>
      <c r="G28" s="74">
        <v>163</v>
      </c>
      <c r="H28" s="15">
        <f t="shared" si="0"/>
        <v>9022</v>
      </c>
    </row>
    <row r="29" spans="1:8" ht="12.75">
      <c r="A29" s="74"/>
      <c r="B29" s="11" t="s">
        <v>34</v>
      </c>
      <c r="C29" s="77" t="s">
        <v>224</v>
      </c>
      <c r="D29" s="18">
        <f>SUM(D25:D28)</f>
        <v>16473</v>
      </c>
      <c r="E29" s="18">
        <f>SUM(E25:E28)</f>
        <v>0</v>
      </c>
      <c r="F29" s="18">
        <f>SUM(F25:F28)</f>
        <v>1486</v>
      </c>
      <c r="G29" s="18">
        <f>SUM(G25:G28)</f>
        <v>163</v>
      </c>
      <c r="H29" s="19">
        <f t="shared" si="0"/>
        <v>18122</v>
      </c>
    </row>
    <row r="30" spans="1:8" ht="12.75">
      <c r="A30" s="78"/>
      <c r="B30" s="11" t="s">
        <v>36</v>
      </c>
      <c r="C30" s="79" t="s">
        <v>93</v>
      </c>
      <c r="D30" s="27">
        <f>D24+D29</f>
        <v>17987</v>
      </c>
      <c r="E30" s="27">
        <f>E24+E29</f>
        <v>0</v>
      </c>
      <c r="F30" s="27">
        <f>F24+F29</f>
        <v>1486</v>
      </c>
      <c r="G30" s="27">
        <f>G24+G29</f>
        <v>163</v>
      </c>
      <c r="H30" s="28">
        <f t="shared" si="0"/>
        <v>19636</v>
      </c>
    </row>
    <row r="34" spans="1:3" ht="12.75">
      <c r="A34" s="165" t="s">
        <v>232</v>
      </c>
      <c r="B34" s="165"/>
      <c r="C34" s="165"/>
    </row>
    <row r="35" spans="1:8" ht="26.25" customHeight="1">
      <c r="A35" s="166" t="s">
        <v>5</v>
      </c>
      <c r="B35" s="166"/>
      <c r="C35" s="154" t="s">
        <v>6</v>
      </c>
      <c r="D35" s="155" t="s">
        <v>7</v>
      </c>
      <c r="E35" s="156" t="s">
        <v>8</v>
      </c>
      <c r="F35" s="156"/>
      <c r="G35" s="156"/>
      <c r="H35" s="153" t="s">
        <v>9</v>
      </c>
    </row>
    <row r="36" spans="1:8" ht="14.25" customHeight="1">
      <c r="A36" s="166"/>
      <c r="B36" s="166"/>
      <c r="C36" s="154"/>
      <c r="D36" s="155"/>
      <c r="E36" s="132" t="s">
        <v>369</v>
      </c>
      <c r="F36" s="133" t="s">
        <v>370</v>
      </c>
      <c r="G36" s="134" t="s">
        <v>371</v>
      </c>
      <c r="H36" s="153"/>
    </row>
    <row r="37" spans="1:8" ht="12.75">
      <c r="A37" s="166"/>
      <c r="B37" s="166"/>
      <c r="C37" s="60" t="s">
        <v>10</v>
      </c>
      <c r="D37" s="61" t="s">
        <v>11</v>
      </c>
      <c r="E37" s="62" t="s">
        <v>12</v>
      </c>
      <c r="F37" s="62" t="s">
        <v>13</v>
      </c>
      <c r="G37" s="62" t="s">
        <v>14</v>
      </c>
      <c r="H37" s="62" t="s">
        <v>15</v>
      </c>
    </row>
    <row r="38" spans="1:8" ht="12.75">
      <c r="A38" s="11"/>
      <c r="B38" s="11" t="s">
        <v>16</v>
      </c>
      <c r="C38" s="51" t="s">
        <v>94</v>
      </c>
      <c r="D38" s="14">
        <v>3115</v>
      </c>
      <c r="E38" s="74"/>
      <c r="F38" s="74"/>
      <c r="G38" s="74"/>
      <c r="H38" s="15">
        <f aca="true" t="shared" si="1" ref="H38:H51">SUM(D38:G38)</f>
        <v>3115</v>
      </c>
    </row>
    <row r="39" spans="1:8" ht="12.75">
      <c r="A39" s="11"/>
      <c r="B39" s="11" t="s">
        <v>19</v>
      </c>
      <c r="C39" s="21" t="s">
        <v>95</v>
      </c>
      <c r="D39" s="14">
        <v>2761</v>
      </c>
      <c r="E39" s="74"/>
      <c r="F39" s="74"/>
      <c r="G39" s="74"/>
      <c r="H39" s="15">
        <f t="shared" si="1"/>
        <v>2761</v>
      </c>
    </row>
    <row r="40" spans="1:8" ht="12.75">
      <c r="A40" s="11"/>
      <c r="B40" s="11" t="s">
        <v>21</v>
      </c>
      <c r="C40" s="21" t="s">
        <v>96</v>
      </c>
      <c r="D40" s="14">
        <v>7817</v>
      </c>
      <c r="E40" s="74"/>
      <c r="F40" s="74"/>
      <c r="G40" s="74"/>
      <c r="H40" s="15">
        <f t="shared" si="1"/>
        <v>7817</v>
      </c>
    </row>
    <row r="41" spans="1:8" ht="12.75">
      <c r="A41" s="11"/>
      <c r="B41" s="11" t="s">
        <v>23</v>
      </c>
      <c r="C41" s="21" t="s">
        <v>97</v>
      </c>
      <c r="D41" s="14">
        <v>315</v>
      </c>
      <c r="E41" s="74"/>
      <c r="F41" s="74"/>
      <c r="G41" s="74"/>
      <c r="H41" s="15">
        <f t="shared" si="1"/>
        <v>315</v>
      </c>
    </row>
    <row r="42" spans="1:8" ht="12.75">
      <c r="A42" s="11"/>
      <c r="B42" s="11" t="s">
        <v>25</v>
      </c>
      <c r="C42" s="21" t="s">
        <v>88</v>
      </c>
      <c r="D42" s="14">
        <v>3782</v>
      </c>
      <c r="E42" s="74"/>
      <c r="F42" s="74"/>
      <c r="G42" s="74"/>
      <c r="H42" s="15">
        <f t="shared" si="1"/>
        <v>3782</v>
      </c>
    </row>
    <row r="43" spans="1:8" ht="12.75">
      <c r="A43" s="11"/>
      <c r="B43" s="11" t="s">
        <v>27</v>
      </c>
      <c r="C43" s="46" t="s">
        <v>233</v>
      </c>
      <c r="D43" s="49">
        <f>SUM(D37:D42)</f>
        <v>17790</v>
      </c>
      <c r="E43" s="49">
        <f>SUM(E37:E42)</f>
        <v>0</v>
      </c>
      <c r="F43" s="49">
        <f>SUM(F37:F42)</f>
        <v>0</v>
      </c>
      <c r="G43" s="49">
        <f>SUM(G37:G42)</f>
        <v>0</v>
      </c>
      <c r="H43" s="19">
        <f t="shared" si="1"/>
        <v>17790</v>
      </c>
    </row>
    <row r="44" spans="1:8" ht="12.75">
      <c r="A44" s="74"/>
      <c r="B44" s="11" t="s">
        <v>29</v>
      </c>
      <c r="C44" s="75" t="s">
        <v>228</v>
      </c>
      <c r="D44" s="76">
        <v>7342</v>
      </c>
      <c r="E44" s="74"/>
      <c r="F44" s="74"/>
      <c r="G44" s="74"/>
      <c r="H44" s="15">
        <f t="shared" si="1"/>
        <v>7342</v>
      </c>
    </row>
    <row r="45" spans="1:8" ht="12.75">
      <c r="A45" s="74"/>
      <c r="B45" s="11" t="s">
        <v>32</v>
      </c>
      <c r="C45" s="75" t="s">
        <v>229</v>
      </c>
      <c r="D45" s="76">
        <v>26034</v>
      </c>
      <c r="E45" s="74">
        <v>-5205</v>
      </c>
      <c r="F45" s="74"/>
      <c r="G45" s="74"/>
      <c r="H45" s="15">
        <f t="shared" si="1"/>
        <v>20829</v>
      </c>
    </row>
    <row r="46" spans="1:8" ht="12.75">
      <c r="A46" s="74"/>
      <c r="B46" s="11" t="s">
        <v>34</v>
      </c>
      <c r="C46" s="75" t="s">
        <v>230</v>
      </c>
      <c r="D46" s="76">
        <v>14858</v>
      </c>
      <c r="E46" s="74">
        <v>2205</v>
      </c>
      <c r="F46" s="74"/>
      <c r="G46" s="74"/>
      <c r="H46" s="15">
        <f t="shared" si="1"/>
        <v>17063</v>
      </c>
    </row>
    <row r="47" spans="1:8" ht="12.75">
      <c r="A47" s="74"/>
      <c r="B47" s="11" t="s">
        <v>36</v>
      </c>
      <c r="C47" s="75" t="s">
        <v>231</v>
      </c>
      <c r="D47" s="76">
        <v>28992</v>
      </c>
      <c r="E47" s="74">
        <v>683</v>
      </c>
      <c r="F47" s="74">
        <v>595</v>
      </c>
      <c r="G47" s="74">
        <v>582</v>
      </c>
      <c r="H47" s="15">
        <f t="shared" si="1"/>
        <v>30852</v>
      </c>
    </row>
    <row r="48" spans="1:8" ht="12.75">
      <c r="A48" s="74"/>
      <c r="B48" s="11" t="s">
        <v>38</v>
      </c>
      <c r="C48" s="75" t="s">
        <v>234</v>
      </c>
      <c r="D48" s="76">
        <v>3624</v>
      </c>
      <c r="E48" s="74"/>
      <c r="F48" s="74"/>
      <c r="G48" s="74"/>
      <c r="H48" s="15">
        <f t="shared" si="1"/>
        <v>3624</v>
      </c>
    </row>
    <row r="49" spans="1:8" ht="12.75">
      <c r="A49" s="74"/>
      <c r="B49" s="11" t="s">
        <v>40</v>
      </c>
      <c r="C49" s="75" t="s">
        <v>235</v>
      </c>
      <c r="D49" s="76">
        <v>485</v>
      </c>
      <c r="E49" s="74"/>
      <c r="F49" s="74"/>
      <c r="G49" s="74"/>
      <c r="H49" s="15">
        <f t="shared" si="1"/>
        <v>485</v>
      </c>
    </row>
    <row r="50" spans="1:8" ht="12.75">
      <c r="A50" s="74"/>
      <c r="B50" s="11" t="s">
        <v>42</v>
      </c>
      <c r="C50" s="77" t="s">
        <v>224</v>
      </c>
      <c r="D50" s="49">
        <f>SUM(D44:D49)</f>
        <v>81335</v>
      </c>
      <c r="E50" s="49">
        <f>SUM(E44:E49)</f>
        <v>-2317</v>
      </c>
      <c r="F50" s="49">
        <f>SUM(F44:F49)</f>
        <v>595</v>
      </c>
      <c r="G50" s="49">
        <f>SUM(G44:G49)</f>
        <v>582</v>
      </c>
      <c r="H50" s="19">
        <f t="shared" si="1"/>
        <v>80195</v>
      </c>
    </row>
    <row r="51" spans="1:8" ht="12.75">
      <c r="A51" s="80"/>
      <c r="B51" s="11" t="s">
        <v>43</v>
      </c>
      <c r="C51" s="79" t="s">
        <v>98</v>
      </c>
      <c r="D51" s="27">
        <f>D43+D50</f>
        <v>99125</v>
      </c>
      <c r="E51" s="27">
        <f>E43+E50</f>
        <v>-2317</v>
      </c>
      <c r="F51" s="27">
        <f>F43+F50</f>
        <v>595</v>
      </c>
      <c r="G51" s="27">
        <f>G43+G50</f>
        <v>582</v>
      </c>
      <c r="H51" s="28">
        <f t="shared" si="1"/>
        <v>97985</v>
      </c>
    </row>
    <row r="52" ht="12.75">
      <c r="C52" s="81"/>
    </row>
    <row r="53" ht="12.75">
      <c r="C53" s="81"/>
    </row>
    <row r="54" ht="12.75">
      <c r="C54" s="81"/>
    </row>
    <row r="55" ht="12.75">
      <c r="C55" s="81"/>
    </row>
    <row r="56" ht="12.75">
      <c r="C56" s="81"/>
    </row>
    <row r="57" ht="12.75">
      <c r="C57" s="81"/>
    </row>
    <row r="58" spans="3:8" ht="12.75">
      <c r="C58" s="81"/>
      <c r="H58" t="s">
        <v>219</v>
      </c>
    </row>
    <row r="59" spans="1:3" ht="12.75">
      <c r="A59" s="165" t="s">
        <v>236</v>
      </c>
      <c r="B59" s="165"/>
      <c r="C59" s="165"/>
    </row>
    <row r="60" spans="1:8" ht="22.5" customHeight="1">
      <c r="A60" s="166" t="s">
        <v>5</v>
      </c>
      <c r="B60" s="166"/>
      <c r="C60" s="5" t="s">
        <v>6</v>
      </c>
      <c r="D60" s="155" t="s">
        <v>7</v>
      </c>
      <c r="E60" s="156" t="s">
        <v>8</v>
      </c>
      <c r="F60" s="156"/>
      <c r="G60" s="156"/>
      <c r="H60" s="166" t="s">
        <v>9</v>
      </c>
    </row>
    <row r="61" spans="1:8" ht="24" customHeight="1">
      <c r="A61" s="166"/>
      <c r="B61" s="166"/>
      <c r="C61" s="82"/>
      <c r="D61" s="155"/>
      <c r="E61" s="132" t="s">
        <v>369</v>
      </c>
      <c r="F61" s="133" t="s">
        <v>370</v>
      </c>
      <c r="G61" s="134" t="s">
        <v>371</v>
      </c>
      <c r="H61" s="166"/>
    </row>
    <row r="62" spans="1:8" ht="12.75">
      <c r="A62" s="166"/>
      <c r="B62" s="166"/>
      <c r="C62" s="60" t="s">
        <v>10</v>
      </c>
      <c r="D62" s="61" t="s">
        <v>11</v>
      </c>
      <c r="E62" s="62" t="s">
        <v>12</v>
      </c>
      <c r="F62" s="62" t="s">
        <v>13</v>
      </c>
      <c r="G62" s="62" t="s">
        <v>14</v>
      </c>
      <c r="H62" s="62" t="s">
        <v>15</v>
      </c>
    </row>
    <row r="63" spans="1:8" ht="12.75">
      <c r="A63" s="11"/>
      <c r="B63" s="11" t="s">
        <v>16</v>
      </c>
      <c r="C63" s="21" t="s">
        <v>99</v>
      </c>
      <c r="D63" s="14">
        <v>5212</v>
      </c>
      <c r="E63" s="74"/>
      <c r="F63" s="74"/>
      <c r="G63" s="74"/>
      <c r="H63" s="15">
        <f aca="true" t="shared" si="2" ref="H63:H71">SUM(D63:G63)</f>
        <v>5212</v>
      </c>
    </row>
    <row r="64" spans="1:8" ht="12.75">
      <c r="A64" s="11"/>
      <c r="B64" s="11" t="s">
        <v>19</v>
      </c>
      <c r="C64" s="21" t="s">
        <v>88</v>
      </c>
      <c r="D64" s="14">
        <v>1304</v>
      </c>
      <c r="E64" s="74"/>
      <c r="F64" s="74"/>
      <c r="G64" s="74"/>
      <c r="H64" s="15">
        <f t="shared" si="2"/>
        <v>1304</v>
      </c>
    </row>
    <row r="65" spans="1:8" ht="12.75">
      <c r="A65" s="11"/>
      <c r="B65" s="11" t="s">
        <v>21</v>
      </c>
      <c r="C65" s="46" t="s">
        <v>237</v>
      </c>
      <c r="D65" s="49">
        <f>SUM(D62:D64)</f>
        <v>6516</v>
      </c>
      <c r="E65" s="49">
        <f>SUM(E62:E64)</f>
        <v>0</v>
      </c>
      <c r="F65" s="49">
        <f>SUM(F62:F64)</f>
        <v>0</v>
      </c>
      <c r="G65" s="49">
        <f>SUM(G62:G64)</f>
        <v>0</v>
      </c>
      <c r="H65" s="19">
        <f t="shared" si="2"/>
        <v>6516</v>
      </c>
    </row>
    <row r="66" spans="1:8" ht="12.75">
      <c r="A66" s="74"/>
      <c r="B66" s="11" t="s">
        <v>23</v>
      </c>
      <c r="C66" s="74" t="s">
        <v>231</v>
      </c>
      <c r="D66" s="14">
        <v>15198</v>
      </c>
      <c r="E66" s="74"/>
      <c r="F66" s="74">
        <v>-225</v>
      </c>
      <c r="G66" s="74">
        <v>232</v>
      </c>
      <c r="H66" s="15">
        <f t="shared" si="2"/>
        <v>15205</v>
      </c>
    </row>
    <row r="67" spans="1:8" ht="12.75">
      <c r="A67" s="74"/>
      <c r="B67" s="11" t="s">
        <v>25</v>
      </c>
      <c r="C67" s="74" t="s">
        <v>228</v>
      </c>
      <c r="D67" s="76">
        <v>3214</v>
      </c>
      <c r="E67" s="74"/>
      <c r="F67" s="74"/>
      <c r="G67" s="74"/>
      <c r="H67" s="15">
        <f t="shared" si="2"/>
        <v>3214</v>
      </c>
    </row>
    <row r="68" spans="1:8" ht="12.75">
      <c r="A68" s="74"/>
      <c r="B68" s="11" t="s">
        <v>27</v>
      </c>
      <c r="C68" s="74" t="s">
        <v>229</v>
      </c>
      <c r="D68" s="76">
        <v>2265</v>
      </c>
      <c r="E68" s="74"/>
      <c r="F68" s="74"/>
      <c r="G68" s="74"/>
      <c r="H68" s="15">
        <f t="shared" si="2"/>
        <v>2265</v>
      </c>
    </row>
    <row r="69" spans="1:8" ht="12.75">
      <c r="A69" s="74"/>
      <c r="B69" s="11" t="s">
        <v>29</v>
      </c>
      <c r="C69" s="74" t="s">
        <v>230</v>
      </c>
      <c r="D69" s="76">
        <v>605</v>
      </c>
      <c r="E69" s="74"/>
      <c r="F69" s="74"/>
      <c r="G69" s="74"/>
      <c r="H69" s="15">
        <f t="shared" si="2"/>
        <v>605</v>
      </c>
    </row>
    <row r="70" spans="1:8" ht="12.75">
      <c r="A70" s="74"/>
      <c r="B70" s="11" t="s">
        <v>32</v>
      </c>
      <c r="C70" s="77" t="s">
        <v>224</v>
      </c>
      <c r="D70" s="18">
        <f>SUM(D66:D69)</f>
        <v>21282</v>
      </c>
      <c r="E70" s="18">
        <f>SUM(E66:E69)</f>
        <v>0</v>
      </c>
      <c r="F70" s="18">
        <f>SUM(F66:F69)</f>
        <v>-225</v>
      </c>
      <c r="G70" s="18">
        <f>SUM(G66:G69)</f>
        <v>232</v>
      </c>
      <c r="H70" s="19">
        <f t="shared" si="2"/>
        <v>21289</v>
      </c>
    </row>
    <row r="71" spans="1:8" ht="12.75">
      <c r="A71" s="78"/>
      <c r="B71" s="11" t="s">
        <v>34</v>
      </c>
      <c r="C71" s="80" t="s">
        <v>238</v>
      </c>
      <c r="D71" s="27">
        <f>D65+D70</f>
        <v>27798</v>
      </c>
      <c r="E71" s="27">
        <f>E65+E70</f>
        <v>0</v>
      </c>
      <c r="F71" s="27">
        <f>F65+F70</f>
        <v>-225</v>
      </c>
      <c r="G71" s="27">
        <f>G65+G70</f>
        <v>232</v>
      </c>
      <c r="H71" s="28">
        <f t="shared" si="2"/>
        <v>27805</v>
      </c>
    </row>
    <row r="75" spans="1:8" ht="24.75" customHeight="1">
      <c r="A75" s="83"/>
      <c r="B75" s="83"/>
      <c r="C75" s="83" t="s">
        <v>239</v>
      </c>
      <c r="D75" s="84">
        <f>D29+D50+D70+D13</f>
        <v>193670</v>
      </c>
      <c r="E75" s="84">
        <f>E29+E50+E70+E13</f>
        <v>-2317</v>
      </c>
      <c r="F75" s="84">
        <f>F29+F50+F70+F13</f>
        <v>1856</v>
      </c>
      <c r="G75" s="84">
        <f>G29+G50+G70+G13</f>
        <v>1741</v>
      </c>
      <c r="H75" s="84">
        <f>SUM(D75:G75)</f>
        <v>194950</v>
      </c>
    </row>
  </sheetData>
  <sheetProtection selectLockedCells="1" selectUnlockedCells="1"/>
  <mergeCells count="27">
    <mergeCell ref="E9:G9"/>
    <mergeCell ref="H9:H10"/>
    <mergeCell ref="E18:G18"/>
    <mergeCell ref="H18:H19"/>
    <mergeCell ref="A1:H1"/>
    <mergeCell ref="A2:H2"/>
    <mergeCell ref="A4:H4"/>
    <mergeCell ref="A5:H5"/>
    <mergeCell ref="A8:C8"/>
    <mergeCell ref="A9:B11"/>
    <mergeCell ref="C9:C10"/>
    <mergeCell ref="D9:D10"/>
    <mergeCell ref="A17:C17"/>
    <mergeCell ref="A18:B20"/>
    <mergeCell ref="C18:C19"/>
    <mergeCell ref="D18:D19"/>
    <mergeCell ref="H60:H61"/>
    <mergeCell ref="A34:C34"/>
    <mergeCell ref="A35:B37"/>
    <mergeCell ref="C35:C36"/>
    <mergeCell ref="D35:D36"/>
    <mergeCell ref="E35:G35"/>
    <mergeCell ref="H35:H36"/>
    <mergeCell ref="A59:C59"/>
    <mergeCell ref="A60:B62"/>
    <mergeCell ref="D60:D61"/>
    <mergeCell ref="E60:G6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showGridLines="0" zoomScalePageLayoutView="0" workbookViewId="0" topLeftCell="A1">
      <selection activeCell="A3" sqref="A3:I3"/>
    </sheetView>
  </sheetViews>
  <sheetFormatPr defaultColWidth="11.7109375" defaultRowHeight="12.75"/>
  <cols>
    <col min="1" max="1" width="3.7109375" style="1" customWidth="1"/>
    <col min="2" max="2" width="4.8515625" style="41" customWidth="1"/>
    <col min="3" max="3" width="31.7109375" style="1" customWidth="1"/>
    <col min="4" max="4" width="5.7109375" style="1" customWidth="1"/>
    <col min="5" max="5" width="11.140625" style="1" customWidth="1"/>
    <col min="6" max="7" width="9.00390625" style="1" customWidth="1"/>
    <col min="8" max="8" width="8.57421875" style="1" customWidth="1"/>
    <col min="9" max="255" width="11.7109375" style="1" customWidth="1"/>
  </cols>
  <sheetData>
    <row r="1" spans="1:9" ht="12.75">
      <c r="A1" s="151" t="s">
        <v>240</v>
      </c>
      <c r="B1" s="159"/>
      <c r="C1" s="159"/>
      <c r="D1" s="159"/>
      <c r="E1" s="159"/>
      <c r="F1" s="159"/>
      <c r="G1" s="159"/>
      <c r="H1" s="159"/>
      <c r="I1" s="159"/>
    </row>
    <row r="2" spans="1:9" ht="12.75">
      <c r="A2" s="151" t="s">
        <v>374</v>
      </c>
      <c r="B2" s="159"/>
      <c r="C2" s="159"/>
      <c r="D2" s="159"/>
      <c r="E2" s="159"/>
      <c r="F2" s="159"/>
      <c r="G2" s="159"/>
      <c r="H2" s="159"/>
      <c r="I2" s="159"/>
    </row>
    <row r="3" spans="1:9" ht="12.75" customHeight="1">
      <c r="A3" s="151" t="s">
        <v>375</v>
      </c>
      <c r="B3" s="151"/>
      <c r="C3" s="151"/>
      <c r="D3" s="151"/>
      <c r="E3" s="151"/>
      <c r="F3" s="151"/>
      <c r="G3" s="151"/>
      <c r="H3" s="151"/>
      <c r="I3" s="151"/>
    </row>
    <row r="4" spans="1:9" ht="12.75" customHeight="1">
      <c r="A4" s="163" t="s">
        <v>241</v>
      </c>
      <c r="B4" s="163"/>
      <c r="C4" s="163"/>
      <c r="D4" s="163"/>
      <c r="E4" s="163"/>
      <c r="F4" s="163"/>
      <c r="G4" s="163"/>
      <c r="H4" s="163"/>
      <c r="I4" s="163"/>
    </row>
    <row r="5" spans="1:9" ht="12.75" customHeight="1">
      <c r="A5" s="163" t="s">
        <v>242</v>
      </c>
      <c r="B5" s="163"/>
      <c r="C5" s="163"/>
      <c r="D5" s="163"/>
      <c r="E5" s="163"/>
      <c r="F5" s="163"/>
      <c r="G5" s="163"/>
      <c r="H5" s="163"/>
      <c r="I5" s="163"/>
    </row>
    <row r="6" spans="2:4" ht="12.75">
      <c r="B6" s="85"/>
      <c r="C6" s="85"/>
      <c r="D6" s="85"/>
    </row>
    <row r="7" spans="1:9" ht="12.75" customHeight="1">
      <c r="A7" s="159" t="s">
        <v>4</v>
      </c>
      <c r="B7" s="159"/>
      <c r="C7" s="159"/>
      <c r="D7" s="159"/>
      <c r="E7" s="159"/>
      <c r="F7" s="159"/>
      <c r="G7" s="159"/>
      <c r="H7" s="159"/>
      <c r="I7" s="159"/>
    </row>
    <row r="8" spans="1:9" ht="36" customHeight="1">
      <c r="A8" s="153" t="s">
        <v>5</v>
      </c>
      <c r="B8" s="153"/>
      <c r="C8" s="153" t="s">
        <v>243</v>
      </c>
      <c r="D8" s="153" t="s">
        <v>244</v>
      </c>
      <c r="E8" s="153" t="s">
        <v>7</v>
      </c>
      <c r="F8" s="156" t="s">
        <v>8</v>
      </c>
      <c r="G8" s="156"/>
      <c r="H8" s="156"/>
      <c r="I8" s="153" t="s">
        <v>9</v>
      </c>
    </row>
    <row r="9" spans="1:9" ht="12.75">
      <c r="A9" s="153"/>
      <c r="B9" s="153"/>
      <c r="C9" s="153"/>
      <c r="D9" s="153"/>
      <c r="E9" s="153"/>
      <c r="F9" s="132" t="s">
        <v>369</v>
      </c>
      <c r="G9" s="133" t="s">
        <v>370</v>
      </c>
      <c r="H9" s="134" t="s">
        <v>371</v>
      </c>
      <c r="I9" s="153"/>
    </row>
    <row r="10" spans="1:9" ht="12.75">
      <c r="A10" s="32"/>
      <c r="B10" s="32"/>
      <c r="C10" s="32" t="s">
        <v>10</v>
      </c>
      <c r="D10" s="32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245</v>
      </c>
    </row>
    <row r="11" spans="1:9" ht="12.75">
      <c r="A11" s="11" t="s">
        <v>16</v>
      </c>
      <c r="B11" s="86" t="s">
        <v>17</v>
      </c>
      <c r="C11" s="87" t="s">
        <v>246</v>
      </c>
      <c r="D11" s="88"/>
      <c r="E11" s="15"/>
      <c r="F11" s="15"/>
      <c r="G11" s="15"/>
      <c r="H11" s="15"/>
      <c r="I11" s="15"/>
    </row>
    <row r="12" spans="1:9" ht="12.75">
      <c r="A12" s="11" t="s">
        <v>19</v>
      </c>
      <c r="B12" s="11" t="s">
        <v>16</v>
      </c>
      <c r="C12" s="19" t="s">
        <v>247</v>
      </c>
      <c r="D12" s="89"/>
      <c r="E12" s="19">
        <f>SUM(E13)</f>
        <v>1500</v>
      </c>
      <c r="F12" s="19">
        <f>SUM(F13)</f>
        <v>0</v>
      </c>
      <c r="G12" s="19">
        <f>SUM(G13)</f>
        <v>0</v>
      </c>
      <c r="H12" s="19">
        <f>SUM(H13)</f>
        <v>0</v>
      </c>
      <c r="I12" s="19">
        <f aca="true" t="shared" si="0" ref="I12:I45">SUM(E12:H12)</f>
        <v>1500</v>
      </c>
    </row>
    <row r="13" spans="1:9" ht="12.75">
      <c r="A13" s="11" t="s">
        <v>21</v>
      </c>
      <c r="B13" s="11"/>
      <c r="C13" s="21" t="s">
        <v>248</v>
      </c>
      <c r="D13" s="89"/>
      <c r="E13" s="15">
        <v>1500</v>
      </c>
      <c r="F13" s="15"/>
      <c r="G13" s="15"/>
      <c r="H13" s="15"/>
      <c r="I13" s="21">
        <f t="shared" si="0"/>
        <v>1500</v>
      </c>
    </row>
    <row r="14" spans="1:9" ht="12.75">
      <c r="A14" s="11" t="s">
        <v>23</v>
      </c>
      <c r="B14" s="11" t="s">
        <v>19</v>
      </c>
      <c r="C14" s="19" t="s">
        <v>249</v>
      </c>
      <c r="D14" s="90">
        <v>1</v>
      </c>
      <c r="E14" s="19">
        <f>SUM(E15:E17)</f>
        <v>5109</v>
      </c>
      <c r="F14" s="19">
        <f>SUM(F15:F17)</f>
        <v>55</v>
      </c>
      <c r="G14" s="19">
        <f>SUM(G15:G17)</f>
        <v>39</v>
      </c>
      <c r="H14" s="19">
        <f>SUM(H15:H17)</f>
        <v>29</v>
      </c>
      <c r="I14" s="19">
        <f t="shared" si="0"/>
        <v>5232</v>
      </c>
    </row>
    <row r="15" spans="1:9" ht="12.75">
      <c r="A15" s="11" t="s">
        <v>25</v>
      </c>
      <c r="B15" s="11"/>
      <c r="C15" s="21" t="s">
        <v>72</v>
      </c>
      <c r="D15" s="89"/>
      <c r="E15" s="15">
        <v>2842</v>
      </c>
      <c r="F15" s="15">
        <v>43</v>
      </c>
      <c r="G15" s="15">
        <v>31</v>
      </c>
      <c r="H15" s="15">
        <v>23</v>
      </c>
      <c r="I15" s="21">
        <f t="shared" si="0"/>
        <v>2939</v>
      </c>
    </row>
    <row r="16" spans="1:9" ht="12.75">
      <c r="A16" s="11" t="s">
        <v>27</v>
      </c>
      <c r="B16" s="11"/>
      <c r="C16" s="21" t="s">
        <v>73</v>
      </c>
      <c r="D16" s="89"/>
      <c r="E16" s="15">
        <v>767</v>
      </c>
      <c r="F16" s="15">
        <v>12</v>
      </c>
      <c r="G16" s="15">
        <v>8</v>
      </c>
      <c r="H16" s="15">
        <v>6</v>
      </c>
      <c r="I16" s="21">
        <f t="shared" si="0"/>
        <v>793</v>
      </c>
    </row>
    <row r="17" spans="1:9" ht="12.75">
      <c r="A17" s="11" t="s">
        <v>29</v>
      </c>
      <c r="B17" s="11"/>
      <c r="C17" s="21" t="s">
        <v>250</v>
      </c>
      <c r="D17" s="89"/>
      <c r="E17" s="15">
        <v>1500</v>
      </c>
      <c r="F17" s="15"/>
      <c r="G17" s="15"/>
      <c r="H17" s="15"/>
      <c r="I17" s="21">
        <f t="shared" si="0"/>
        <v>1500</v>
      </c>
    </row>
    <row r="18" spans="1:9" ht="12.75">
      <c r="A18" s="11" t="s">
        <v>32</v>
      </c>
      <c r="B18" s="11" t="s">
        <v>21</v>
      </c>
      <c r="C18" s="19" t="s">
        <v>251</v>
      </c>
      <c r="D18" s="89"/>
      <c r="E18" s="19">
        <f>E19</f>
        <v>7400</v>
      </c>
      <c r="F18" s="19">
        <f>F19</f>
        <v>0</v>
      </c>
      <c r="G18" s="19">
        <f>G19</f>
        <v>0</v>
      </c>
      <c r="H18" s="19">
        <f>H19</f>
        <v>0</v>
      </c>
      <c r="I18" s="19">
        <f t="shared" si="0"/>
        <v>7400</v>
      </c>
    </row>
    <row r="19" spans="1:9" ht="12.75">
      <c r="A19" s="11" t="s">
        <v>34</v>
      </c>
      <c r="B19" s="11"/>
      <c r="C19" s="21" t="s">
        <v>248</v>
      </c>
      <c r="D19" s="89"/>
      <c r="E19" s="15">
        <v>7400</v>
      </c>
      <c r="F19" s="15"/>
      <c r="G19" s="15"/>
      <c r="H19" s="15"/>
      <c r="I19" s="21">
        <f t="shared" si="0"/>
        <v>7400</v>
      </c>
    </row>
    <row r="20" spans="1:9" ht="12.75">
      <c r="A20" s="11" t="s">
        <v>36</v>
      </c>
      <c r="B20" s="11" t="s">
        <v>23</v>
      </c>
      <c r="C20" s="19" t="s">
        <v>252</v>
      </c>
      <c r="D20" s="89"/>
      <c r="E20" s="19">
        <f>E21</f>
        <v>100</v>
      </c>
      <c r="F20" s="19">
        <f>F21</f>
        <v>0</v>
      </c>
      <c r="G20" s="19">
        <f>G21</f>
        <v>0</v>
      </c>
      <c r="H20" s="19">
        <f>H21</f>
        <v>0</v>
      </c>
      <c r="I20" s="19">
        <f t="shared" si="0"/>
        <v>100</v>
      </c>
    </row>
    <row r="21" spans="1:9" ht="12.75">
      <c r="A21" s="11" t="s">
        <v>38</v>
      </c>
      <c r="B21" s="11"/>
      <c r="C21" s="21" t="s">
        <v>248</v>
      </c>
      <c r="D21" s="89"/>
      <c r="E21" s="15">
        <v>100</v>
      </c>
      <c r="F21" s="15"/>
      <c r="G21" s="15"/>
      <c r="H21" s="15"/>
      <c r="I21" s="21">
        <f t="shared" si="0"/>
        <v>100</v>
      </c>
    </row>
    <row r="22" spans="1:9" ht="12.75">
      <c r="A22" s="11" t="s">
        <v>40</v>
      </c>
      <c r="B22" s="11" t="s">
        <v>25</v>
      </c>
      <c r="C22" s="19" t="s">
        <v>253</v>
      </c>
      <c r="D22" s="91">
        <v>10.75</v>
      </c>
      <c r="E22" s="19">
        <f>SUM(E23:E25)</f>
        <v>50761</v>
      </c>
      <c r="F22" s="19">
        <f>SUM(F23:F25)</f>
        <v>663</v>
      </c>
      <c r="G22" s="19">
        <f>SUM(G23:G25)</f>
        <v>780</v>
      </c>
      <c r="H22" s="19">
        <f>SUM(H23:H25)</f>
        <v>2310</v>
      </c>
      <c r="I22" s="19">
        <f t="shared" si="0"/>
        <v>54514</v>
      </c>
    </row>
    <row r="23" spans="1:9" ht="12.75">
      <c r="A23" s="11" t="s">
        <v>42</v>
      </c>
      <c r="B23" s="11"/>
      <c r="C23" s="21" t="s">
        <v>72</v>
      </c>
      <c r="D23" s="89"/>
      <c r="E23" s="15">
        <v>17921</v>
      </c>
      <c r="F23" s="15">
        <v>522</v>
      </c>
      <c r="G23" s="15">
        <v>503</v>
      </c>
      <c r="H23" s="15">
        <v>293</v>
      </c>
      <c r="I23" s="21">
        <f t="shared" si="0"/>
        <v>19239</v>
      </c>
    </row>
    <row r="24" spans="1:9" ht="12.75">
      <c r="A24" s="11" t="s">
        <v>43</v>
      </c>
      <c r="B24" s="11"/>
      <c r="C24" s="21" t="s">
        <v>73</v>
      </c>
      <c r="D24" s="89"/>
      <c r="E24" s="15">
        <v>4840</v>
      </c>
      <c r="F24" s="15">
        <v>141</v>
      </c>
      <c r="G24" s="15">
        <v>137</v>
      </c>
      <c r="H24" s="15">
        <v>79</v>
      </c>
      <c r="I24" s="21">
        <f t="shared" si="0"/>
        <v>5197</v>
      </c>
    </row>
    <row r="25" spans="1:9" ht="12.75">
      <c r="A25" s="11" t="s">
        <v>46</v>
      </c>
      <c r="B25" s="11"/>
      <c r="C25" s="21" t="s">
        <v>250</v>
      </c>
      <c r="D25" s="89"/>
      <c r="E25" s="15">
        <v>28000</v>
      </c>
      <c r="F25" s="15"/>
      <c r="G25" s="15">
        <v>140</v>
      </c>
      <c r="H25" s="15">
        <v>1938</v>
      </c>
      <c r="I25" s="21">
        <f t="shared" si="0"/>
        <v>30078</v>
      </c>
    </row>
    <row r="26" spans="1:9" ht="12.75">
      <c r="A26" s="11" t="s">
        <v>49</v>
      </c>
      <c r="B26" s="11" t="s">
        <v>27</v>
      </c>
      <c r="C26" s="19" t="s">
        <v>254</v>
      </c>
      <c r="D26" s="90">
        <v>0.5</v>
      </c>
      <c r="E26" s="19">
        <f>SUM(E27:E29)</f>
        <v>1608</v>
      </c>
      <c r="F26" s="19">
        <f>SUM(F27:F29)</f>
        <v>0</v>
      </c>
      <c r="G26" s="19">
        <f>SUM(G27:G29)</f>
        <v>0</v>
      </c>
      <c r="H26" s="19">
        <f>SUM(H27:H29)</f>
        <v>0</v>
      </c>
      <c r="I26" s="19">
        <f t="shared" si="0"/>
        <v>1608</v>
      </c>
    </row>
    <row r="27" spans="1:9" ht="12.75">
      <c r="A27" s="11" t="s">
        <v>52</v>
      </c>
      <c r="B27" s="11"/>
      <c r="C27" s="21" t="s">
        <v>72</v>
      </c>
      <c r="D27" s="89"/>
      <c r="E27" s="15">
        <v>558</v>
      </c>
      <c r="F27" s="15"/>
      <c r="G27" s="15"/>
      <c r="H27" s="15"/>
      <c r="I27" s="21">
        <f t="shared" si="0"/>
        <v>558</v>
      </c>
    </row>
    <row r="28" spans="1:9" ht="12.75">
      <c r="A28" s="11" t="s">
        <v>54</v>
      </c>
      <c r="B28" s="11"/>
      <c r="C28" s="21" t="s">
        <v>73</v>
      </c>
      <c r="D28" s="89"/>
      <c r="E28" s="15">
        <v>150</v>
      </c>
      <c r="F28" s="15"/>
      <c r="G28" s="15"/>
      <c r="H28" s="15"/>
      <c r="I28" s="21">
        <f t="shared" si="0"/>
        <v>150</v>
      </c>
    </row>
    <row r="29" spans="1:9" ht="12.75">
      <c r="A29" s="11" t="s">
        <v>56</v>
      </c>
      <c r="B29" s="11"/>
      <c r="C29" s="21" t="s">
        <v>250</v>
      </c>
      <c r="D29" s="89"/>
      <c r="E29" s="15">
        <v>900</v>
      </c>
      <c r="F29" s="15"/>
      <c r="G29" s="15"/>
      <c r="H29" s="15"/>
      <c r="I29" s="21">
        <f t="shared" si="0"/>
        <v>900</v>
      </c>
    </row>
    <row r="30" spans="1:9" ht="12.75">
      <c r="A30" s="11" t="s">
        <v>57</v>
      </c>
      <c r="B30" s="11" t="s">
        <v>29</v>
      </c>
      <c r="C30" s="19" t="s">
        <v>255</v>
      </c>
      <c r="D30" s="89"/>
      <c r="E30" s="19">
        <f>E31</f>
        <v>13000</v>
      </c>
      <c r="F30" s="19">
        <f>F31</f>
        <v>0</v>
      </c>
      <c r="G30" s="19">
        <f>G31</f>
        <v>0</v>
      </c>
      <c r="H30" s="19">
        <f>H31</f>
        <v>0</v>
      </c>
      <c r="I30" s="19">
        <f t="shared" si="0"/>
        <v>13000</v>
      </c>
    </row>
    <row r="31" spans="1:9" ht="12.75">
      <c r="A31" s="11" t="s">
        <v>60</v>
      </c>
      <c r="B31" s="11"/>
      <c r="C31" s="21" t="s">
        <v>248</v>
      </c>
      <c r="D31" s="89"/>
      <c r="E31" s="15">
        <v>13000</v>
      </c>
      <c r="F31" s="15"/>
      <c r="G31" s="15"/>
      <c r="H31" s="15"/>
      <c r="I31" s="21">
        <f t="shared" si="0"/>
        <v>13000</v>
      </c>
    </row>
    <row r="32" spans="1:9" ht="12.75">
      <c r="A32" s="11" t="s">
        <v>62</v>
      </c>
      <c r="B32" s="11" t="s">
        <v>32</v>
      </c>
      <c r="C32" s="19" t="s">
        <v>256</v>
      </c>
      <c r="D32" s="89"/>
      <c r="E32" s="19">
        <f>E33</f>
        <v>1000</v>
      </c>
      <c r="F32" s="19">
        <f>F33</f>
        <v>0</v>
      </c>
      <c r="G32" s="19">
        <f>G33</f>
        <v>0</v>
      </c>
      <c r="H32" s="19">
        <f>H33</f>
        <v>0</v>
      </c>
      <c r="I32" s="19">
        <f t="shared" si="0"/>
        <v>1000</v>
      </c>
    </row>
    <row r="33" spans="1:9" ht="12.75">
      <c r="A33" s="11" t="s">
        <v>65</v>
      </c>
      <c r="B33" s="11"/>
      <c r="C33" s="21" t="s">
        <v>248</v>
      </c>
      <c r="D33" s="89"/>
      <c r="E33" s="15">
        <v>1000</v>
      </c>
      <c r="F33" s="15"/>
      <c r="G33" s="15"/>
      <c r="H33" s="15"/>
      <c r="I33" s="21">
        <f t="shared" si="0"/>
        <v>1000</v>
      </c>
    </row>
    <row r="34" spans="1:9" ht="12.75">
      <c r="A34" s="11" t="s">
        <v>68</v>
      </c>
      <c r="B34" s="11" t="s">
        <v>34</v>
      </c>
      <c r="C34" s="19" t="s">
        <v>257</v>
      </c>
      <c r="D34" s="89"/>
      <c r="E34" s="19">
        <f>E35</f>
        <v>1000</v>
      </c>
      <c r="F34" s="19">
        <f>F35</f>
        <v>0</v>
      </c>
      <c r="G34" s="19">
        <f>G35</f>
        <v>0</v>
      </c>
      <c r="H34" s="19">
        <f>H35</f>
        <v>0</v>
      </c>
      <c r="I34" s="19">
        <f t="shared" si="0"/>
        <v>1000</v>
      </c>
    </row>
    <row r="35" spans="1:9" ht="12.75">
      <c r="A35" s="11" t="s">
        <v>108</v>
      </c>
      <c r="B35" s="11"/>
      <c r="C35" s="21" t="s">
        <v>248</v>
      </c>
      <c r="D35" s="89"/>
      <c r="E35" s="15">
        <v>1000</v>
      </c>
      <c r="F35" s="15"/>
      <c r="G35" s="15"/>
      <c r="H35" s="15"/>
      <c r="I35" s="21">
        <f t="shared" si="0"/>
        <v>1000</v>
      </c>
    </row>
    <row r="36" spans="1:9" ht="12.75">
      <c r="A36" s="11" t="s">
        <v>110</v>
      </c>
      <c r="B36" s="11" t="s">
        <v>36</v>
      </c>
      <c r="C36" s="19" t="s">
        <v>258</v>
      </c>
      <c r="D36" s="91">
        <v>1.25</v>
      </c>
      <c r="E36" s="19">
        <f>SUM(E37:E39)</f>
        <v>4462</v>
      </c>
      <c r="F36" s="19">
        <f>SUM(F37:F39)</f>
        <v>51</v>
      </c>
      <c r="G36" s="19">
        <f>SUM(G37:G39)</f>
        <v>51</v>
      </c>
      <c r="H36" s="19">
        <f>SUM(H37:H39)</f>
        <v>38</v>
      </c>
      <c r="I36" s="19">
        <f t="shared" si="0"/>
        <v>4602</v>
      </c>
    </row>
    <row r="37" spans="1:9" ht="12.75">
      <c r="A37" s="11" t="s">
        <v>112</v>
      </c>
      <c r="B37" s="11"/>
      <c r="C37" s="21" t="s">
        <v>72</v>
      </c>
      <c r="D37" s="89"/>
      <c r="E37" s="15">
        <v>2568</v>
      </c>
      <c r="F37" s="15">
        <v>40</v>
      </c>
      <c r="G37" s="15">
        <v>40</v>
      </c>
      <c r="H37" s="15">
        <v>30</v>
      </c>
      <c r="I37" s="21">
        <f t="shared" si="0"/>
        <v>2678</v>
      </c>
    </row>
    <row r="38" spans="1:9" ht="12.75">
      <c r="A38" s="11" t="s">
        <v>114</v>
      </c>
      <c r="B38" s="11"/>
      <c r="C38" s="21" t="s">
        <v>73</v>
      </c>
      <c r="D38" s="89"/>
      <c r="E38" s="15">
        <v>694</v>
      </c>
      <c r="F38" s="15">
        <v>11</v>
      </c>
      <c r="G38" s="15">
        <v>11</v>
      </c>
      <c r="H38" s="15">
        <v>8</v>
      </c>
      <c r="I38" s="21">
        <f t="shared" si="0"/>
        <v>724</v>
      </c>
    </row>
    <row r="39" spans="1:9" ht="12.75">
      <c r="A39" s="11" t="s">
        <v>115</v>
      </c>
      <c r="B39" s="11"/>
      <c r="C39" s="21" t="s">
        <v>250</v>
      </c>
      <c r="D39" s="89"/>
      <c r="E39" s="15">
        <v>1200</v>
      </c>
      <c r="F39" s="15"/>
      <c r="G39" s="15"/>
      <c r="H39" s="15"/>
      <c r="I39" s="21">
        <f t="shared" si="0"/>
        <v>1200</v>
      </c>
    </row>
    <row r="40" spans="1:9" ht="12.75">
      <c r="A40" s="11" t="s">
        <v>116</v>
      </c>
      <c r="B40" s="11" t="s">
        <v>38</v>
      </c>
      <c r="C40" s="19" t="s">
        <v>259</v>
      </c>
      <c r="D40" s="89"/>
      <c r="E40" s="19">
        <f>SUM(E41:E43)</f>
        <v>2540</v>
      </c>
      <c r="F40" s="19">
        <f>SUM(F41:F43)</f>
        <v>978</v>
      </c>
      <c r="G40" s="19">
        <f>SUM(G41:G43)</f>
        <v>2995</v>
      </c>
      <c r="H40" s="19">
        <f>SUM(H41:H43)</f>
        <v>73</v>
      </c>
      <c r="I40" s="19">
        <f t="shared" si="0"/>
        <v>6586</v>
      </c>
    </row>
    <row r="41" spans="1:9" ht="12.75">
      <c r="A41" s="11" t="s">
        <v>118</v>
      </c>
      <c r="B41" s="11"/>
      <c r="C41" s="21" t="s">
        <v>72</v>
      </c>
      <c r="D41" s="89"/>
      <c r="E41" s="15">
        <v>2000</v>
      </c>
      <c r="F41" s="15">
        <v>862</v>
      </c>
      <c r="G41" s="15">
        <v>2311</v>
      </c>
      <c r="H41" s="15">
        <v>57</v>
      </c>
      <c r="I41" s="21">
        <f t="shared" si="0"/>
        <v>5230</v>
      </c>
    </row>
    <row r="42" spans="1:9" ht="12.75">
      <c r="A42" s="11" t="s">
        <v>120</v>
      </c>
      <c r="B42" s="11"/>
      <c r="C42" s="21" t="s">
        <v>73</v>
      </c>
      <c r="D42" s="89"/>
      <c r="E42" s="15">
        <v>540</v>
      </c>
      <c r="F42" s="15">
        <v>116</v>
      </c>
      <c r="G42" s="15">
        <v>312</v>
      </c>
      <c r="H42" s="15">
        <v>16</v>
      </c>
      <c r="I42" s="21">
        <f t="shared" si="0"/>
        <v>984</v>
      </c>
    </row>
    <row r="43" spans="1:9" ht="12.75">
      <c r="A43" s="11" t="s">
        <v>122</v>
      </c>
      <c r="B43" s="11"/>
      <c r="C43" s="21" t="s">
        <v>250</v>
      </c>
      <c r="D43" s="89"/>
      <c r="E43" s="15"/>
      <c r="F43" s="15"/>
      <c r="G43" s="15">
        <v>372</v>
      </c>
      <c r="H43" s="15"/>
      <c r="I43" s="21">
        <f t="shared" si="0"/>
        <v>372</v>
      </c>
    </row>
    <row r="44" spans="1:9" ht="12.75">
      <c r="A44" s="11" t="s">
        <v>124</v>
      </c>
      <c r="B44" s="11" t="s">
        <v>40</v>
      </c>
      <c r="C44" s="19" t="s">
        <v>260</v>
      </c>
      <c r="D44" s="89"/>
      <c r="E44" s="19">
        <f>E45</f>
        <v>200</v>
      </c>
      <c r="F44" s="19">
        <f>F45</f>
        <v>0</v>
      </c>
      <c r="G44" s="19">
        <f>G45</f>
        <v>0</v>
      </c>
      <c r="H44" s="19">
        <f>H45</f>
        <v>0</v>
      </c>
      <c r="I44" s="19">
        <f t="shared" si="0"/>
        <v>200</v>
      </c>
    </row>
    <row r="45" spans="1:9" ht="12.75">
      <c r="A45" s="11" t="s">
        <v>126</v>
      </c>
      <c r="B45" s="11"/>
      <c r="C45" s="21" t="s">
        <v>248</v>
      </c>
      <c r="D45" s="89"/>
      <c r="E45" s="15">
        <v>200</v>
      </c>
      <c r="F45" s="15"/>
      <c r="G45" s="15"/>
      <c r="H45" s="15"/>
      <c r="I45" s="21">
        <f t="shared" si="0"/>
        <v>200</v>
      </c>
    </row>
    <row r="46" spans="1:9" ht="12.75">
      <c r="A46" s="11" t="s">
        <v>128</v>
      </c>
      <c r="B46" s="92"/>
      <c r="C46" s="93"/>
      <c r="D46" s="94"/>
      <c r="E46" s="15"/>
      <c r="F46" s="15"/>
      <c r="G46" s="15"/>
      <c r="H46" s="15"/>
      <c r="I46" s="19" t="s">
        <v>240</v>
      </c>
    </row>
    <row r="47" spans="1:9" ht="12.75">
      <c r="A47" s="11" t="s">
        <v>129</v>
      </c>
      <c r="B47" s="11" t="s">
        <v>42</v>
      </c>
      <c r="C47" s="19" t="s">
        <v>261</v>
      </c>
      <c r="D47" s="90">
        <v>5.5</v>
      </c>
      <c r="E47" s="19">
        <f>SUM(E48:E50)</f>
        <v>20110</v>
      </c>
      <c r="F47" s="19">
        <f>SUM(F48:F50)</f>
        <v>73</v>
      </c>
      <c r="G47" s="19">
        <f>SUM(G48:G50)</f>
        <v>4270</v>
      </c>
      <c r="H47" s="19">
        <f>SUM(H48:H50)</f>
        <v>52</v>
      </c>
      <c r="I47" s="19">
        <f aca="true" t="shared" si="1" ref="I47:I60">SUM(E47:H47)</f>
        <v>24505</v>
      </c>
    </row>
    <row r="48" spans="1:9" ht="12.75">
      <c r="A48" s="11" t="s">
        <v>131</v>
      </c>
      <c r="B48" s="11"/>
      <c r="C48" s="21" t="s">
        <v>72</v>
      </c>
      <c r="D48" s="89"/>
      <c r="E48" s="15">
        <v>10325</v>
      </c>
      <c r="F48" s="15">
        <v>58</v>
      </c>
      <c r="G48" s="15">
        <v>55</v>
      </c>
      <c r="H48" s="15">
        <v>41</v>
      </c>
      <c r="I48" s="21">
        <f t="shared" si="1"/>
        <v>10479</v>
      </c>
    </row>
    <row r="49" spans="1:9" ht="12.75">
      <c r="A49" s="11" t="s">
        <v>133</v>
      </c>
      <c r="B49" s="11"/>
      <c r="C49" s="21" t="s">
        <v>73</v>
      </c>
      <c r="D49" s="89"/>
      <c r="E49" s="15">
        <v>2785</v>
      </c>
      <c r="F49" s="15">
        <v>15</v>
      </c>
      <c r="G49" s="15">
        <v>15</v>
      </c>
      <c r="H49" s="15">
        <v>11</v>
      </c>
      <c r="I49" s="21">
        <f t="shared" si="1"/>
        <v>2826</v>
      </c>
    </row>
    <row r="50" spans="1:9" ht="12.75">
      <c r="A50" s="11" t="s">
        <v>135</v>
      </c>
      <c r="B50" s="11"/>
      <c r="C50" s="21" t="s">
        <v>250</v>
      </c>
      <c r="D50" s="89"/>
      <c r="E50" s="15">
        <v>7000</v>
      </c>
      <c r="F50" s="15"/>
      <c r="G50" s="15">
        <v>4200</v>
      </c>
      <c r="H50" s="15"/>
      <c r="I50" s="21">
        <f t="shared" si="1"/>
        <v>11200</v>
      </c>
    </row>
    <row r="51" spans="1:9" ht="12.75">
      <c r="A51" s="11" t="s">
        <v>137</v>
      </c>
      <c r="B51" s="11" t="s">
        <v>43</v>
      </c>
      <c r="C51" s="19" t="s">
        <v>262</v>
      </c>
      <c r="D51" s="89"/>
      <c r="E51" s="19">
        <f>E52</f>
        <v>450</v>
      </c>
      <c r="F51" s="19">
        <f>F52</f>
        <v>0</v>
      </c>
      <c r="G51" s="19">
        <f>G52</f>
        <v>0</v>
      </c>
      <c r="H51" s="19">
        <f>H52</f>
        <v>0</v>
      </c>
      <c r="I51" s="19">
        <f t="shared" si="1"/>
        <v>450</v>
      </c>
    </row>
    <row r="52" spans="1:9" ht="12.75">
      <c r="A52" s="11" t="s">
        <v>138</v>
      </c>
      <c r="B52" s="11"/>
      <c r="C52" s="21" t="s">
        <v>248</v>
      </c>
      <c r="D52" s="89"/>
      <c r="E52" s="15">
        <v>450</v>
      </c>
      <c r="F52" s="15"/>
      <c r="G52" s="15"/>
      <c r="H52" s="15"/>
      <c r="I52" s="21">
        <f t="shared" si="1"/>
        <v>450</v>
      </c>
    </row>
    <row r="53" spans="1:9" ht="12.75">
      <c r="A53" s="11" t="s">
        <v>139</v>
      </c>
      <c r="B53" s="11" t="s">
        <v>46</v>
      </c>
      <c r="C53" s="19" t="s">
        <v>263</v>
      </c>
      <c r="D53" s="90">
        <v>6</v>
      </c>
      <c r="E53" s="19">
        <f>SUM(E54:E56)</f>
        <v>18551</v>
      </c>
      <c r="F53" s="19">
        <f>SUM(F54:F56)</f>
        <v>41</v>
      </c>
      <c r="G53" s="19">
        <f>SUM(G54:G56)</f>
        <v>837</v>
      </c>
      <c r="H53" s="19">
        <f>SUM(H54:H56)</f>
        <v>28</v>
      </c>
      <c r="I53" s="19">
        <f t="shared" si="1"/>
        <v>19457</v>
      </c>
    </row>
    <row r="54" spans="1:9" ht="12.75">
      <c r="A54" s="11" t="s">
        <v>141</v>
      </c>
      <c r="B54" s="11"/>
      <c r="C54" s="21" t="s">
        <v>72</v>
      </c>
      <c r="D54" s="89"/>
      <c r="E54" s="15">
        <v>5946</v>
      </c>
      <c r="F54" s="15">
        <v>32</v>
      </c>
      <c r="G54" s="15">
        <v>29</v>
      </c>
      <c r="H54" s="15">
        <v>22</v>
      </c>
      <c r="I54" s="21">
        <f t="shared" si="1"/>
        <v>6029</v>
      </c>
    </row>
    <row r="55" spans="1:9" ht="12.75">
      <c r="A55" s="11" t="s">
        <v>143</v>
      </c>
      <c r="B55" s="11"/>
      <c r="C55" s="21" t="s">
        <v>73</v>
      </c>
      <c r="D55" s="89"/>
      <c r="E55" s="15">
        <v>1605</v>
      </c>
      <c r="F55" s="15">
        <v>9</v>
      </c>
      <c r="G55" s="15">
        <v>8</v>
      </c>
      <c r="H55" s="15">
        <v>6</v>
      </c>
      <c r="I55" s="21">
        <f t="shared" si="1"/>
        <v>1628</v>
      </c>
    </row>
    <row r="56" spans="1:9" ht="12.75">
      <c r="A56" s="11" t="s">
        <v>145</v>
      </c>
      <c r="B56" s="11"/>
      <c r="C56" s="21" t="s">
        <v>250</v>
      </c>
      <c r="D56" s="89"/>
      <c r="E56" s="15">
        <v>11000</v>
      </c>
      <c r="F56" s="15"/>
      <c r="G56" s="15">
        <v>800</v>
      </c>
      <c r="H56" s="15"/>
      <c r="I56" s="21">
        <f t="shared" si="1"/>
        <v>11800</v>
      </c>
    </row>
    <row r="57" spans="1:9" ht="12.75">
      <c r="A57" s="11" t="s">
        <v>146</v>
      </c>
      <c r="B57" s="6"/>
      <c r="C57" s="95" t="s">
        <v>264</v>
      </c>
      <c r="D57" s="96">
        <f>SUM(D11:D56)</f>
        <v>25</v>
      </c>
      <c r="E57" s="28">
        <f>SUM(E58:E60)</f>
        <v>127791</v>
      </c>
      <c r="F57" s="28">
        <f>SUM(F58:F60)</f>
        <v>1861</v>
      </c>
      <c r="G57" s="28">
        <f>SUM(G58:G60)</f>
        <v>8972</v>
      </c>
      <c r="H57" s="28">
        <f>SUM(H58:H60)</f>
        <v>2530</v>
      </c>
      <c r="I57" s="28">
        <f t="shared" si="1"/>
        <v>141154</v>
      </c>
    </row>
    <row r="58" spans="1:9" ht="12.75">
      <c r="A58" s="11" t="s">
        <v>147</v>
      </c>
      <c r="B58" s="6"/>
      <c r="C58" s="7" t="s">
        <v>72</v>
      </c>
      <c r="D58" s="97"/>
      <c r="E58" s="7">
        <f>SUM(E15,E23,E27,E37,E48,E54,E41)</f>
        <v>42160</v>
      </c>
      <c r="F58" s="7">
        <f>SUM(F15,F23,F27,F37,F48,F54,F41)</f>
        <v>1557</v>
      </c>
      <c r="G58" s="7">
        <f>SUM(G15,G23,G27,G37,G48,G54,G41)</f>
        <v>2969</v>
      </c>
      <c r="H58" s="7">
        <f>SUM(H15,H23,H27,H37,H48,H54,H41)</f>
        <v>466</v>
      </c>
      <c r="I58" s="7">
        <f t="shared" si="1"/>
        <v>47152</v>
      </c>
    </row>
    <row r="59" spans="1:9" ht="12.75">
      <c r="A59" s="11" t="s">
        <v>148</v>
      </c>
      <c r="B59" s="6"/>
      <c r="C59" s="7" t="s">
        <v>73</v>
      </c>
      <c r="D59" s="97"/>
      <c r="E59" s="7">
        <f>E16+E24+E28+E38+E42+E49+E55</f>
        <v>11381</v>
      </c>
      <c r="F59" s="7">
        <f>F16+F24+F28+F38+F42+F49+F55</f>
        <v>304</v>
      </c>
      <c r="G59" s="7">
        <f>G16+G24+G28+G38+G42+G49+G55</f>
        <v>491</v>
      </c>
      <c r="H59" s="7">
        <f>H16+H24+H28+H38+H42+H49+H55</f>
        <v>126</v>
      </c>
      <c r="I59" s="7">
        <f t="shared" si="1"/>
        <v>12302</v>
      </c>
    </row>
    <row r="60" spans="1:9" ht="12.75">
      <c r="A60" s="11" t="s">
        <v>150</v>
      </c>
      <c r="B60" s="6"/>
      <c r="C60" s="7" t="s">
        <v>250</v>
      </c>
      <c r="D60" s="97"/>
      <c r="E60" s="7">
        <f>SUM(E13,E17,E19,E21,E25,E29,E31,E33,E35,E39,E45,E50,E52,E56,E43)</f>
        <v>74250</v>
      </c>
      <c r="F60" s="7">
        <f>SUM(F13,F17,F19,F21,F25,F29,F31,F33,F35,F39,F45,F50,F52,F56,F43)</f>
        <v>0</v>
      </c>
      <c r="G60" s="7">
        <f>SUM(G13,G17,G19,G21,G25,G29,G31,G33,G35,G39,G45,G50,G52,G56,G43)</f>
        <v>5512</v>
      </c>
      <c r="H60" s="7">
        <f>SUM(H13,H17,H19,H21,H25,H29,H31,H33,H35,H39,H45,H50,H52,H56,H43)</f>
        <v>1938</v>
      </c>
      <c r="I60" s="7">
        <f t="shared" si="1"/>
        <v>81700</v>
      </c>
    </row>
    <row r="61" spans="1:9" ht="12.75">
      <c r="A61" s="11" t="s">
        <v>152</v>
      </c>
      <c r="B61" s="45"/>
      <c r="C61" s="47"/>
      <c r="D61" s="98"/>
      <c r="E61" s="15"/>
      <c r="F61" s="15"/>
      <c r="G61" s="15"/>
      <c r="H61" s="15"/>
      <c r="I61" s="19"/>
    </row>
    <row r="62" spans="1:9" ht="12.75">
      <c r="A62" s="11" t="s">
        <v>154</v>
      </c>
      <c r="B62" s="45" t="s">
        <v>30</v>
      </c>
      <c r="C62" s="46" t="s">
        <v>222</v>
      </c>
      <c r="D62" s="98"/>
      <c r="E62" s="15"/>
      <c r="F62" s="15"/>
      <c r="G62" s="15"/>
      <c r="H62" s="15"/>
      <c r="I62" s="19"/>
    </row>
    <row r="63" spans="1:9" ht="12.75">
      <c r="A63" s="11" t="s">
        <v>155</v>
      </c>
      <c r="B63" s="99" t="s">
        <v>16</v>
      </c>
      <c r="C63" s="28" t="s">
        <v>265</v>
      </c>
      <c r="D63" s="100">
        <v>12</v>
      </c>
      <c r="E63" s="28">
        <f>SUM(E64:E66)</f>
        <v>74580</v>
      </c>
      <c r="F63" s="28">
        <f>SUM(F64:F66)</f>
        <v>481</v>
      </c>
      <c r="G63" s="28">
        <f>SUM(G64:G66)</f>
        <v>294</v>
      </c>
      <c r="H63" s="28">
        <f>SUM(H64:H66)</f>
        <v>219</v>
      </c>
      <c r="I63" s="28">
        <f>SUM(E63:H63)</f>
        <v>75574</v>
      </c>
    </row>
    <row r="64" spans="1:9" ht="12.75">
      <c r="A64" s="11" t="s">
        <v>157</v>
      </c>
      <c r="B64" s="6"/>
      <c r="C64" s="7" t="s">
        <v>72</v>
      </c>
      <c r="D64" s="97"/>
      <c r="E64" s="7">
        <v>40520</v>
      </c>
      <c r="F64" s="7">
        <v>379</v>
      </c>
      <c r="G64" s="7">
        <v>232</v>
      </c>
      <c r="H64" s="7">
        <v>173</v>
      </c>
      <c r="I64" s="7">
        <f>SUM(E64:H64)</f>
        <v>41304</v>
      </c>
    </row>
    <row r="65" spans="1:9" ht="12.75">
      <c r="A65" s="11" t="s">
        <v>159</v>
      </c>
      <c r="B65" s="6"/>
      <c r="C65" s="7" t="s">
        <v>73</v>
      </c>
      <c r="D65" s="97"/>
      <c r="E65" s="7">
        <v>10940</v>
      </c>
      <c r="F65" s="7">
        <v>102</v>
      </c>
      <c r="G65" s="7">
        <v>62</v>
      </c>
      <c r="H65" s="7">
        <v>46</v>
      </c>
      <c r="I65" s="7">
        <f>SUM(E65:H65)</f>
        <v>11150</v>
      </c>
    </row>
    <row r="66" spans="1:9" ht="12.75">
      <c r="A66" s="11" t="s">
        <v>161</v>
      </c>
      <c r="B66" s="6"/>
      <c r="C66" s="7" t="s">
        <v>250</v>
      </c>
      <c r="D66" s="97"/>
      <c r="E66" s="7">
        <v>23120</v>
      </c>
      <c r="F66" s="7"/>
      <c r="G66" s="7"/>
      <c r="H66" s="7"/>
      <c r="I66" s="7">
        <f>SUM(E66:H66)</f>
        <v>23120</v>
      </c>
    </row>
    <row r="67" spans="1:9" ht="12.75">
      <c r="A67" s="11" t="s">
        <v>163</v>
      </c>
      <c r="B67" s="45"/>
      <c r="C67" s="47"/>
      <c r="D67" s="98"/>
      <c r="E67" s="15"/>
      <c r="F67" s="15"/>
      <c r="G67" s="15"/>
      <c r="H67" s="15"/>
      <c r="I67" s="19"/>
    </row>
    <row r="68" spans="1:9" ht="12.75">
      <c r="A68" s="11" t="s">
        <v>164</v>
      </c>
      <c r="B68" s="11" t="s">
        <v>44</v>
      </c>
      <c r="C68" s="19" t="s">
        <v>266</v>
      </c>
      <c r="D68" s="89"/>
      <c r="E68" s="15"/>
      <c r="F68" s="15"/>
      <c r="G68" s="15"/>
      <c r="H68" s="15"/>
      <c r="I68" s="19"/>
    </row>
    <row r="69" spans="1:9" ht="12.75">
      <c r="A69" s="11" t="s">
        <v>165</v>
      </c>
      <c r="B69" s="11" t="s">
        <v>16</v>
      </c>
      <c r="C69" s="19" t="s">
        <v>267</v>
      </c>
      <c r="D69" s="90">
        <v>4</v>
      </c>
      <c r="E69" s="19">
        <f>SUM(E70:E72)</f>
        <v>14382</v>
      </c>
      <c r="F69" s="19">
        <f>SUM(F70:F72)</f>
        <v>239</v>
      </c>
      <c r="G69" s="19">
        <f>SUM(G70:G72)</f>
        <v>1247</v>
      </c>
      <c r="H69" s="19">
        <f>SUM(H70:H72)</f>
        <v>163</v>
      </c>
      <c r="I69" s="19">
        <f aca="true" t="shared" si="2" ref="I69:I80">SUM(E69:H69)</f>
        <v>16031</v>
      </c>
    </row>
    <row r="70" spans="1:9" ht="12.75">
      <c r="A70" s="11" t="s">
        <v>167</v>
      </c>
      <c r="B70" s="11"/>
      <c r="C70" s="21" t="s">
        <v>72</v>
      </c>
      <c r="D70" s="89"/>
      <c r="E70" s="15">
        <v>9238</v>
      </c>
      <c r="F70" s="15">
        <v>188</v>
      </c>
      <c r="G70" s="15">
        <v>944</v>
      </c>
      <c r="H70" s="15">
        <v>128</v>
      </c>
      <c r="I70" s="21">
        <f t="shared" si="2"/>
        <v>10498</v>
      </c>
    </row>
    <row r="71" spans="1:9" ht="12.75">
      <c r="A71" s="11" t="s">
        <v>169</v>
      </c>
      <c r="B71" s="11"/>
      <c r="C71" s="21" t="s">
        <v>73</v>
      </c>
      <c r="D71" s="89"/>
      <c r="E71" s="15">
        <v>2494</v>
      </c>
      <c r="F71" s="15">
        <v>51</v>
      </c>
      <c r="G71" s="15">
        <v>238</v>
      </c>
      <c r="H71" s="15">
        <v>35</v>
      </c>
      <c r="I71" s="21">
        <f t="shared" si="2"/>
        <v>2818</v>
      </c>
    </row>
    <row r="72" spans="1:9" ht="12.75">
      <c r="A72" s="11" t="s">
        <v>170</v>
      </c>
      <c r="B72" s="11"/>
      <c r="C72" s="21" t="s">
        <v>250</v>
      </c>
      <c r="D72" s="89"/>
      <c r="E72" s="15">
        <v>2650</v>
      </c>
      <c r="F72" s="15"/>
      <c r="G72" s="15">
        <v>65</v>
      </c>
      <c r="H72" s="15"/>
      <c r="I72" s="21">
        <f t="shared" si="2"/>
        <v>2715</v>
      </c>
    </row>
    <row r="73" spans="1:9" ht="12.75">
      <c r="A73" s="11" t="s">
        <v>172</v>
      </c>
      <c r="B73" s="11" t="s">
        <v>19</v>
      </c>
      <c r="C73" s="19" t="s">
        <v>268</v>
      </c>
      <c r="D73" s="89"/>
      <c r="E73" s="19">
        <f>E74</f>
        <v>3060</v>
      </c>
      <c r="F73" s="19">
        <f>F74</f>
        <v>0</v>
      </c>
      <c r="G73" s="19">
        <f>G74</f>
        <v>0</v>
      </c>
      <c r="H73" s="19">
        <f>H74</f>
        <v>0</v>
      </c>
      <c r="I73" s="19">
        <f t="shared" si="2"/>
        <v>3060</v>
      </c>
    </row>
    <row r="74" spans="1:9" ht="12.75">
      <c r="A74" s="11" t="s">
        <v>173</v>
      </c>
      <c r="B74" s="11"/>
      <c r="C74" s="21" t="s">
        <v>248</v>
      </c>
      <c r="D74" s="89"/>
      <c r="E74" s="15">
        <v>3060</v>
      </c>
      <c r="F74" s="15"/>
      <c r="G74" s="15"/>
      <c r="H74" s="15"/>
      <c r="I74" s="21">
        <f t="shared" si="2"/>
        <v>3060</v>
      </c>
    </row>
    <row r="75" spans="1:9" ht="12.75">
      <c r="A75" s="11" t="s">
        <v>175</v>
      </c>
      <c r="B75" s="11" t="s">
        <v>21</v>
      </c>
      <c r="C75" s="19" t="s">
        <v>269</v>
      </c>
      <c r="D75" s="89"/>
      <c r="E75" s="19">
        <f>E76</f>
        <v>545</v>
      </c>
      <c r="F75" s="19">
        <f>F76</f>
        <v>0</v>
      </c>
      <c r="G75" s="19">
        <f>G76</f>
        <v>0</v>
      </c>
      <c r="H75" s="19">
        <f>H76</f>
        <v>0</v>
      </c>
      <c r="I75" s="19">
        <f t="shared" si="2"/>
        <v>545</v>
      </c>
    </row>
    <row r="76" spans="1:9" ht="12.75">
      <c r="A76" s="11" t="s">
        <v>177</v>
      </c>
      <c r="B76" s="11"/>
      <c r="C76" s="21" t="s">
        <v>248</v>
      </c>
      <c r="D76" s="89"/>
      <c r="E76" s="15">
        <v>545</v>
      </c>
      <c r="F76" s="15"/>
      <c r="G76" s="15"/>
      <c r="H76" s="15"/>
      <c r="I76" s="19">
        <f t="shared" si="2"/>
        <v>545</v>
      </c>
    </row>
    <row r="77" spans="1:9" ht="12.75">
      <c r="A77" s="11" t="s">
        <v>179</v>
      </c>
      <c r="B77" s="6"/>
      <c r="C77" s="28" t="s">
        <v>270</v>
      </c>
      <c r="D77" s="100">
        <v>4</v>
      </c>
      <c r="E77" s="28">
        <f>SUM(E78:E80)</f>
        <v>17987</v>
      </c>
      <c r="F77" s="28">
        <f>SUM(F78:F80)</f>
        <v>239</v>
      </c>
      <c r="G77" s="28">
        <f>SUM(G78:G80)</f>
        <v>1247</v>
      </c>
      <c r="H77" s="28">
        <f>SUM(H78:H80)</f>
        <v>163</v>
      </c>
      <c r="I77" s="28">
        <f t="shared" si="2"/>
        <v>19636</v>
      </c>
    </row>
    <row r="78" spans="1:9" ht="12.75">
      <c r="A78" s="11" t="s">
        <v>181</v>
      </c>
      <c r="B78" s="6"/>
      <c r="C78" s="7" t="s">
        <v>72</v>
      </c>
      <c r="D78" s="97"/>
      <c r="E78" s="7">
        <f aca="true" t="shared" si="3" ref="E78:H79">E70</f>
        <v>9238</v>
      </c>
      <c r="F78" s="7">
        <f t="shared" si="3"/>
        <v>188</v>
      </c>
      <c r="G78" s="7">
        <f t="shared" si="3"/>
        <v>944</v>
      </c>
      <c r="H78" s="7">
        <f t="shared" si="3"/>
        <v>128</v>
      </c>
      <c r="I78" s="7">
        <f t="shared" si="2"/>
        <v>10498</v>
      </c>
    </row>
    <row r="79" spans="1:9" ht="12.75">
      <c r="A79" s="11" t="s">
        <v>183</v>
      </c>
      <c r="B79" s="6"/>
      <c r="C79" s="7" t="s">
        <v>73</v>
      </c>
      <c r="D79" s="97"/>
      <c r="E79" s="7">
        <f t="shared" si="3"/>
        <v>2494</v>
      </c>
      <c r="F79" s="7">
        <f t="shared" si="3"/>
        <v>51</v>
      </c>
      <c r="G79" s="7">
        <f t="shared" si="3"/>
        <v>238</v>
      </c>
      <c r="H79" s="7">
        <f t="shared" si="3"/>
        <v>35</v>
      </c>
      <c r="I79" s="7">
        <f t="shared" si="2"/>
        <v>2818</v>
      </c>
    </row>
    <row r="80" spans="1:9" ht="12.75">
      <c r="A80" s="11" t="s">
        <v>185</v>
      </c>
      <c r="B80" s="6"/>
      <c r="C80" s="7" t="s">
        <v>250</v>
      </c>
      <c r="D80" s="97"/>
      <c r="E80" s="7">
        <f>E76+E74+E72</f>
        <v>6255</v>
      </c>
      <c r="F80" s="7">
        <f>F76+F74+F72</f>
        <v>0</v>
      </c>
      <c r="G80" s="7">
        <f>G76+G74+G72</f>
        <v>65</v>
      </c>
      <c r="H80" s="7">
        <f>H76+H74+H72</f>
        <v>0</v>
      </c>
      <c r="I80" s="7">
        <f t="shared" si="2"/>
        <v>6320</v>
      </c>
    </row>
    <row r="81" spans="1:9" ht="12.75">
      <c r="A81" s="11" t="s">
        <v>187</v>
      </c>
      <c r="B81" s="45"/>
      <c r="C81" s="47"/>
      <c r="D81" s="98"/>
      <c r="E81" s="15"/>
      <c r="F81" s="15"/>
      <c r="G81" s="15"/>
      <c r="H81" s="15"/>
      <c r="I81" s="19" t="s">
        <v>240</v>
      </c>
    </row>
    <row r="82" spans="1:9" ht="12.75">
      <c r="A82" s="11" t="s">
        <v>189</v>
      </c>
      <c r="B82" s="11" t="s">
        <v>47</v>
      </c>
      <c r="C82" s="19" t="s">
        <v>271</v>
      </c>
      <c r="D82" s="89"/>
      <c r="E82" s="15"/>
      <c r="F82" s="15"/>
      <c r="G82" s="15"/>
      <c r="H82" s="15"/>
      <c r="I82" s="19"/>
    </row>
    <row r="83" spans="1:9" ht="12.75">
      <c r="A83" s="11" t="s">
        <v>191</v>
      </c>
      <c r="B83" s="11" t="s">
        <v>16</v>
      </c>
      <c r="C83" s="19" t="s">
        <v>272</v>
      </c>
      <c r="D83" s="90">
        <v>14.5</v>
      </c>
      <c r="E83" s="19">
        <f>SUM(E84:E86)</f>
        <v>64452</v>
      </c>
      <c r="F83" s="19">
        <f>SUM(F84:F86)</f>
        <v>-2585</v>
      </c>
      <c r="G83" s="19">
        <f>SUM(G84:G86)</f>
        <v>358</v>
      </c>
      <c r="H83" s="19">
        <f>SUM(H84:H86)</f>
        <v>487</v>
      </c>
      <c r="I83" s="19">
        <f aca="true" t="shared" si="4" ref="I83:I102">SUM(E83:H83)</f>
        <v>62712</v>
      </c>
    </row>
    <row r="84" spans="1:9" ht="12.75">
      <c r="A84" s="11" t="s">
        <v>195</v>
      </c>
      <c r="B84" s="11"/>
      <c r="C84" s="21" t="s">
        <v>72</v>
      </c>
      <c r="D84" s="89"/>
      <c r="E84" s="15">
        <v>40105</v>
      </c>
      <c r="F84" s="15">
        <v>-1013</v>
      </c>
      <c r="G84" s="15">
        <v>282</v>
      </c>
      <c r="H84" s="15">
        <v>507</v>
      </c>
      <c r="I84" s="21">
        <f t="shared" si="4"/>
        <v>39881</v>
      </c>
    </row>
    <row r="85" spans="1:9" ht="12.75">
      <c r="A85" s="11" t="s">
        <v>196</v>
      </c>
      <c r="B85" s="11"/>
      <c r="C85" s="21" t="s">
        <v>73</v>
      </c>
      <c r="D85" s="89"/>
      <c r="E85" s="15">
        <v>10692</v>
      </c>
      <c r="F85" s="15">
        <v>-272</v>
      </c>
      <c r="G85" s="15">
        <v>76</v>
      </c>
      <c r="H85" s="15">
        <v>138</v>
      </c>
      <c r="I85" s="21">
        <f t="shared" si="4"/>
        <v>10634</v>
      </c>
    </row>
    <row r="86" spans="1:9" ht="12.75">
      <c r="A86" s="11" t="s">
        <v>198</v>
      </c>
      <c r="B86" s="11"/>
      <c r="C86" s="21" t="s">
        <v>250</v>
      </c>
      <c r="D86" s="89"/>
      <c r="E86" s="15">
        <v>13655</v>
      </c>
      <c r="F86" s="15">
        <v>-1300</v>
      </c>
      <c r="G86" s="15"/>
      <c r="H86" s="15">
        <v>-158</v>
      </c>
      <c r="I86" s="21">
        <f t="shared" si="4"/>
        <v>12197</v>
      </c>
    </row>
    <row r="87" spans="1:9" ht="12.75">
      <c r="A87" s="11" t="s">
        <v>199</v>
      </c>
      <c r="B87" s="11" t="s">
        <v>19</v>
      </c>
      <c r="C87" s="19" t="s">
        <v>273</v>
      </c>
      <c r="D87" s="90">
        <v>3</v>
      </c>
      <c r="E87" s="19">
        <f>SUM(E88:E90)</f>
        <v>8883</v>
      </c>
      <c r="F87" s="19">
        <f>SUM(F88:F90)</f>
        <v>110</v>
      </c>
      <c r="G87" s="19">
        <f>SUM(G88:G90)</f>
        <v>110</v>
      </c>
      <c r="H87" s="19">
        <f>SUM(H88:H90)</f>
        <v>0</v>
      </c>
      <c r="I87" s="19">
        <f t="shared" si="4"/>
        <v>9103</v>
      </c>
    </row>
    <row r="88" spans="1:9" ht="12.75">
      <c r="A88" s="11" t="s">
        <v>201</v>
      </c>
      <c r="B88" s="11"/>
      <c r="C88" s="21" t="s">
        <v>72</v>
      </c>
      <c r="D88" s="89"/>
      <c r="E88" s="15">
        <v>6955</v>
      </c>
      <c r="F88" s="15">
        <v>87</v>
      </c>
      <c r="G88" s="15">
        <v>87</v>
      </c>
      <c r="H88" s="15"/>
      <c r="I88" s="21">
        <f t="shared" si="4"/>
        <v>7129</v>
      </c>
    </row>
    <row r="89" spans="1:9" ht="12.75">
      <c r="A89" s="11" t="s">
        <v>203</v>
      </c>
      <c r="B89" s="11"/>
      <c r="C89" s="21" t="s">
        <v>73</v>
      </c>
      <c r="D89" s="89"/>
      <c r="E89" s="15">
        <v>1792</v>
      </c>
      <c r="F89" s="15">
        <v>23</v>
      </c>
      <c r="G89" s="15">
        <v>23</v>
      </c>
      <c r="H89" s="15"/>
      <c r="I89" s="21">
        <f t="shared" si="4"/>
        <v>1838</v>
      </c>
    </row>
    <row r="90" spans="1:9" ht="12.75">
      <c r="A90" s="11" t="s">
        <v>204</v>
      </c>
      <c r="B90" s="11"/>
      <c r="C90" s="21" t="s">
        <v>250</v>
      </c>
      <c r="D90" s="89"/>
      <c r="E90" s="15">
        <v>136</v>
      </c>
      <c r="F90" s="15"/>
      <c r="G90" s="15"/>
      <c r="H90" s="15"/>
      <c r="I90" s="21">
        <f t="shared" si="4"/>
        <v>136</v>
      </c>
    </row>
    <row r="91" spans="1:9" ht="12.75">
      <c r="A91" s="11" t="s">
        <v>206</v>
      </c>
      <c r="B91" s="11" t="s">
        <v>21</v>
      </c>
      <c r="C91" s="19" t="s">
        <v>274</v>
      </c>
      <c r="D91" s="90">
        <v>2.5</v>
      </c>
      <c r="E91" s="19">
        <f>SUM(E92:E94)</f>
        <v>13350</v>
      </c>
      <c r="F91" s="19">
        <f>SUM(F92:F94)</f>
        <v>140</v>
      </c>
      <c r="G91" s="19">
        <f>SUM(G92:G94)</f>
        <v>127</v>
      </c>
      <c r="H91" s="19">
        <f>SUM(H92:H94)</f>
        <v>95</v>
      </c>
      <c r="I91" s="19">
        <f t="shared" si="4"/>
        <v>13712</v>
      </c>
    </row>
    <row r="92" spans="1:9" ht="12.75">
      <c r="A92" s="11" t="s">
        <v>208</v>
      </c>
      <c r="B92" s="11"/>
      <c r="C92" s="21" t="s">
        <v>72</v>
      </c>
      <c r="D92" s="89"/>
      <c r="E92" s="15">
        <v>3308</v>
      </c>
      <c r="F92" s="15">
        <v>110</v>
      </c>
      <c r="G92" s="15">
        <v>100</v>
      </c>
      <c r="H92" s="15">
        <v>75</v>
      </c>
      <c r="I92" s="21">
        <f t="shared" si="4"/>
        <v>3593</v>
      </c>
    </row>
    <row r="93" spans="1:9" ht="12.75">
      <c r="A93" s="11" t="s">
        <v>209</v>
      </c>
      <c r="B93" s="11"/>
      <c r="C93" s="21" t="s">
        <v>73</v>
      </c>
      <c r="D93" s="89"/>
      <c r="E93" s="15">
        <v>895</v>
      </c>
      <c r="F93" s="15">
        <v>30</v>
      </c>
      <c r="G93" s="15">
        <v>27</v>
      </c>
      <c r="H93" s="15">
        <v>20</v>
      </c>
      <c r="I93" s="21">
        <f t="shared" si="4"/>
        <v>972</v>
      </c>
    </row>
    <row r="94" spans="1:9" ht="12.75">
      <c r="A94" s="11" t="s">
        <v>211</v>
      </c>
      <c r="B94" s="11"/>
      <c r="C94" s="21" t="s">
        <v>250</v>
      </c>
      <c r="D94" s="89"/>
      <c r="E94" s="15">
        <v>9147</v>
      </c>
      <c r="F94" s="15"/>
      <c r="G94" s="15"/>
      <c r="H94" s="15"/>
      <c r="I94" s="21">
        <f t="shared" si="4"/>
        <v>9147</v>
      </c>
    </row>
    <row r="95" spans="1:9" ht="12.75">
      <c r="A95" s="11" t="s">
        <v>212</v>
      </c>
      <c r="B95" s="11" t="s">
        <v>23</v>
      </c>
      <c r="C95" s="19" t="s">
        <v>269</v>
      </c>
      <c r="D95" s="90">
        <v>2</v>
      </c>
      <c r="E95" s="19">
        <f>SUM(E96:E98)</f>
        <v>12440</v>
      </c>
      <c r="F95" s="19">
        <f>SUM(F96:F98)</f>
        <v>18</v>
      </c>
      <c r="G95" s="19">
        <f>SUM(G96:G98)</f>
        <v>0</v>
      </c>
      <c r="H95" s="19">
        <f>SUM(H96:H98)</f>
        <v>0</v>
      </c>
      <c r="I95" s="19">
        <f t="shared" si="4"/>
        <v>12458</v>
      </c>
    </row>
    <row r="96" spans="1:9" ht="12.75">
      <c r="A96" s="11" t="s">
        <v>214</v>
      </c>
      <c r="B96" s="11"/>
      <c r="C96" s="21" t="s">
        <v>72</v>
      </c>
      <c r="D96" s="89"/>
      <c r="E96" s="15">
        <v>2372</v>
      </c>
      <c r="F96" s="15">
        <v>14</v>
      </c>
      <c r="G96" s="15"/>
      <c r="H96" s="15"/>
      <c r="I96" s="21">
        <f t="shared" si="4"/>
        <v>2386</v>
      </c>
    </row>
    <row r="97" spans="1:9" ht="12.75">
      <c r="A97" s="11" t="s">
        <v>215</v>
      </c>
      <c r="B97" s="11"/>
      <c r="C97" s="21" t="s">
        <v>73</v>
      </c>
      <c r="D97" s="89"/>
      <c r="E97" s="15">
        <v>637</v>
      </c>
      <c r="F97" s="15">
        <v>4</v>
      </c>
      <c r="G97" s="15"/>
      <c r="H97" s="15"/>
      <c r="I97" s="21">
        <f t="shared" si="4"/>
        <v>641</v>
      </c>
    </row>
    <row r="98" spans="1:9" ht="12.75">
      <c r="A98" s="11" t="s">
        <v>216</v>
      </c>
      <c r="B98" s="11"/>
      <c r="C98" s="21" t="s">
        <v>250</v>
      </c>
      <c r="D98" s="89"/>
      <c r="E98" s="15">
        <v>9431</v>
      </c>
      <c r="F98" s="15"/>
      <c r="G98" s="15"/>
      <c r="H98" s="15"/>
      <c r="I98" s="21">
        <f t="shared" si="4"/>
        <v>9431</v>
      </c>
    </row>
    <row r="99" spans="1:9" ht="12.75">
      <c r="A99" s="11" t="s">
        <v>217</v>
      </c>
      <c r="B99" s="6"/>
      <c r="C99" s="28" t="s">
        <v>275</v>
      </c>
      <c r="D99" s="100">
        <f>SUM(D81:D98)</f>
        <v>22</v>
      </c>
      <c r="E99" s="28">
        <f>SUM(E100:E102)</f>
        <v>99125</v>
      </c>
      <c r="F99" s="28">
        <f>SUM(F100:F102)</f>
        <v>-2317</v>
      </c>
      <c r="G99" s="28">
        <f>SUM(G100:G102)</f>
        <v>595</v>
      </c>
      <c r="H99" s="28">
        <f>SUM(H100:H102)</f>
        <v>582</v>
      </c>
      <c r="I99" s="28">
        <f t="shared" si="4"/>
        <v>97985</v>
      </c>
    </row>
    <row r="100" spans="1:9" ht="12.75">
      <c r="A100" s="11" t="s">
        <v>276</v>
      </c>
      <c r="B100" s="6"/>
      <c r="C100" s="7" t="s">
        <v>72</v>
      </c>
      <c r="D100" s="97"/>
      <c r="E100" s="7">
        <f aca="true" t="shared" si="5" ref="E100:H102">E96+E92+E88+E84</f>
        <v>52740</v>
      </c>
      <c r="F100" s="7">
        <f t="shared" si="5"/>
        <v>-802</v>
      </c>
      <c r="G100" s="7">
        <f t="shared" si="5"/>
        <v>469</v>
      </c>
      <c r="H100" s="7">
        <f t="shared" si="5"/>
        <v>582</v>
      </c>
      <c r="I100" s="7">
        <f t="shared" si="4"/>
        <v>52989</v>
      </c>
    </row>
    <row r="101" spans="1:9" ht="12.75">
      <c r="A101" s="11" t="s">
        <v>277</v>
      </c>
      <c r="B101" s="6"/>
      <c r="C101" s="7" t="s">
        <v>73</v>
      </c>
      <c r="D101" s="97"/>
      <c r="E101" s="7">
        <f t="shared" si="5"/>
        <v>14016</v>
      </c>
      <c r="F101" s="7">
        <f t="shared" si="5"/>
        <v>-215</v>
      </c>
      <c r="G101" s="7">
        <f t="shared" si="5"/>
        <v>126</v>
      </c>
      <c r="H101" s="7">
        <f t="shared" si="5"/>
        <v>158</v>
      </c>
      <c r="I101" s="7">
        <f t="shared" si="4"/>
        <v>14085</v>
      </c>
    </row>
    <row r="102" spans="1:9" ht="12.75">
      <c r="A102" s="11" t="s">
        <v>278</v>
      </c>
      <c r="B102" s="6"/>
      <c r="C102" s="7" t="s">
        <v>250</v>
      </c>
      <c r="D102" s="97"/>
      <c r="E102" s="7">
        <f t="shared" si="5"/>
        <v>32369</v>
      </c>
      <c r="F102" s="7">
        <f t="shared" si="5"/>
        <v>-1300</v>
      </c>
      <c r="G102" s="7">
        <f t="shared" si="5"/>
        <v>0</v>
      </c>
      <c r="H102" s="7">
        <f t="shared" si="5"/>
        <v>-158</v>
      </c>
      <c r="I102" s="7">
        <f t="shared" si="4"/>
        <v>30911</v>
      </c>
    </row>
    <row r="103" spans="1:9" ht="12.75">
      <c r="A103" s="11" t="s">
        <v>279</v>
      </c>
      <c r="B103" s="11"/>
      <c r="C103" s="21"/>
      <c r="D103" s="89"/>
      <c r="E103" s="15"/>
      <c r="F103" s="15"/>
      <c r="G103" s="15"/>
      <c r="H103" s="15"/>
      <c r="I103" s="19"/>
    </row>
    <row r="104" spans="1:9" ht="12.75">
      <c r="A104" s="11" t="s">
        <v>280</v>
      </c>
      <c r="B104" s="11"/>
      <c r="C104" s="21"/>
      <c r="D104" s="89"/>
      <c r="E104" s="15"/>
      <c r="F104" s="15"/>
      <c r="G104" s="15"/>
      <c r="H104" s="15"/>
      <c r="I104" s="19"/>
    </row>
    <row r="105" spans="1:9" ht="12.75">
      <c r="A105" s="11" t="s">
        <v>281</v>
      </c>
      <c r="B105" s="11" t="s">
        <v>50</v>
      </c>
      <c r="C105" s="19" t="s">
        <v>282</v>
      </c>
      <c r="D105" s="89"/>
      <c r="E105" s="15"/>
      <c r="F105" s="15"/>
      <c r="G105" s="15"/>
      <c r="H105" s="15"/>
      <c r="I105" s="19"/>
    </row>
    <row r="106" spans="1:9" ht="12.75">
      <c r="A106" s="11" t="s">
        <v>283</v>
      </c>
      <c r="B106" s="11" t="s">
        <v>16</v>
      </c>
      <c r="C106" s="19" t="s">
        <v>284</v>
      </c>
      <c r="D106" s="90">
        <v>7.5</v>
      </c>
      <c r="E106" s="19">
        <f>SUM(E107:E109)</f>
        <v>14536</v>
      </c>
      <c r="F106" s="19">
        <f>SUM(F107:F109)</f>
        <v>175</v>
      </c>
      <c r="G106" s="19">
        <f>SUM(G107:G109)</f>
        <v>107</v>
      </c>
      <c r="H106" s="19">
        <f>SUM(H107:H109)</f>
        <v>57</v>
      </c>
      <c r="I106" s="19">
        <f aca="true" t="shared" si="6" ref="I106:I119">SUM(E106:H106)</f>
        <v>14875</v>
      </c>
    </row>
    <row r="107" spans="1:9" ht="12.75">
      <c r="A107" s="11" t="s">
        <v>285</v>
      </c>
      <c r="B107" s="11"/>
      <c r="C107" s="21" t="s">
        <v>72</v>
      </c>
      <c r="D107" s="89"/>
      <c r="E107" s="15">
        <v>10910</v>
      </c>
      <c r="F107" s="15">
        <v>138</v>
      </c>
      <c r="G107" s="15">
        <v>84</v>
      </c>
      <c r="H107" s="15">
        <v>45</v>
      </c>
      <c r="I107" s="21">
        <f t="shared" si="6"/>
        <v>11177</v>
      </c>
    </row>
    <row r="108" spans="1:9" ht="12.75">
      <c r="A108" s="11" t="s">
        <v>286</v>
      </c>
      <c r="B108" s="11"/>
      <c r="C108" s="21" t="s">
        <v>73</v>
      </c>
      <c r="D108" s="89"/>
      <c r="E108" s="15">
        <v>2946</v>
      </c>
      <c r="F108" s="15">
        <v>37</v>
      </c>
      <c r="G108" s="15">
        <v>23</v>
      </c>
      <c r="H108" s="15">
        <v>12</v>
      </c>
      <c r="I108" s="21">
        <f t="shared" si="6"/>
        <v>3018</v>
      </c>
    </row>
    <row r="109" spans="1:9" ht="12.75">
      <c r="A109" s="11" t="s">
        <v>287</v>
      </c>
      <c r="B109" s="11"/>
      <c r="C109" s="21" t="s">
        <v>250</v>
      </c>
      <c r="D109" s="89"/>
      <c r="E109" s="15">
        <v>680</v>
      </c>
      <c r="F109" s="15"/>
      <c r="G109" s="15"/>
      <c r="H109" s="15"/>
      <c r="I109" s="21">
        <f t="shared" si="6"/>
        <v>680</v>
      </c>
    </row>
    <row r="110" spans="1:9" ht="12.75">
      <c r="A110" s="11" t="s">
        <v>288</v>
      </c>
      <c r="B110" s="11" t="s">
        <v>19</v>
      </c>
      <c r="C110" s="19" t="s">
        <v>289</v>
      </c>
      <c r="D110" s="89"/>
      <c r="E110" s="19">
        <f>E111</f>
        <v>11390</v>
      </c>
      <c r="F110" s="19">
        <f>F111</f>
        <v>0</v>
      </c>
      <c r="G110" s="19">
        <f>G111</f>
        <v>-332</v>
      </c>
      <c r="H110" s="19">
        <f>H111</f>
        <v>0</v>
      </c>
      <c r="I110" s="19">
        <f t="shared" si="6"/>
        <v>11058</v>
      </c>
    </row>
    <row r="111" spans="1:9" ht="12.75">
      <c r="A111" s="11" t="s">
        <v>290</v>
      </c>
      <c r="B111" s="11"/>
      <c r="C111" s="21" t="s">
        <v>248</v>
      </c>
      <c r="D111" s="89"/>
      <c r="E111" s="15">
        <v>11390</v>
      </c>
      <c r="F111" s="15"/>
      <c r="G111" s="15">
        <v>-332</v>
      </c>
      <c r="H111" s="15"/>
      <c r="I111" s="21">
        <f t="shared" si="6"/>
        <v>11058</v>
      </c>
    </row>
    <row r="112" spans="1:9" ht="12.75">
      <c r="A112" s="11" t="s">
        <v>291</v>
      </c>
      <c r="B112" s="11" t="s">
        <v>21</v>
      </c>
      <c r="C112" s="21" t="s">
        <v>292</v>
      </c>
      <c r="D112" s="90">
        <v>0.5</v>
      </c>
      <c r="E112" s="19">
        <f>SUM(E113:E115)</f>
        <v>1872</v>
      </c>
      <c r="F112" s="19">
        <f>SUM(F113:F115)</f>
        <v>0</v>
      </c>
      <c r="G112" s="19">
        <f>SUM(G113:G115)</f>
        <v>0</v>
      </c>
      <c r="H112" s="19">
        <f>SUM(H113:H115)</f>
        <v>0</v>
      </c>
      <c r="I112" s="19">
        <f t="shared" si="6"/>
        <v>1872</v>
      </c>
    </row>
    <row r="113" spans="1:9" ht="12.75">
      <c r="A113" s="11" t="s">
        <v>293</v>
      </c>
      <c r="B113" s="11"/>
      <c r="C113" s="21" t="s">
        <v>72</v>
      </c>
      <c r="D113" s="89"/>
      <c r="E113" s="15">
        <v>1238</v>
      </c>
      <c r="F113" s="15"/>
      <c r="G113" s="15"/>
      <c r="H113" s="15"/>
      <c r="I113" s="21">
        <f t="shared" si="6"/>
        <v>1238</v>
      </c>
    </row>
    <row r="114" spans="1:9" ht="12.75">
      <c r="A114" s="11" t="s">
        <v>294</v>
      </c>
      <c r="B114" s="11"/>
      <c r="C114" s="21" t="s">
        <v>73</v>
      </c>
      <c r="D114" s="89"/>
      <c r="E114" s="15">
        <v>334</v>
      </c>
      <c r="F114" s="15"/>
      <c r="G114" s="15"/>
      <c r="H114" s="15"/>
      <c r="I114" s="21">
        <f t="shared" si="6"/>
        <v>334</v>
      </c>
    </row>
    <row r="115" spans="1:9" ht="12.75">
      <c r="A115" s="11" t="s">
        <v>295</v>
      </c>
      <c r="B115" s="11"/>
      <c r="C115" s="21" t="s">
        <v>250</v>
      </c>
      <c r="D115" s="89"/>
      <c r="E115" s="15">
        <v>300</v>
      </c>
      <c r="F115" s="15"/>
      <c r="G115" s="15"/>
      <c r="H115" s="15"/>
      <c r="I115" s="21">
        <f t="shared" si="6"/>
        <v>300</v>
      </c>
    </row>
    <row r="116" spans="1:9" ht="12.75">
      <c r="A116" s="11" t="s">
        <v>296</v>
      </c>
      <c r="B116" s="6"/>
      <c r="C116" s="28" t="s">
        <v>297</v>
      </c>
      <c r="D116" s="100">
        <f>SUM(D105:D115)</f>
        <v>8</v>
      </c>
      <c r="E116" s="28">
        <f>SUM(E106+E110+E112)</f>
        <v>27798</v>
      </c>
      <c r="F116" s="28">
        <f>SUM(F106+F110+F112)</f>
        <v>175</v>
      </c>
      <c r="G116" s="28">
        <f>SUM(G106+G110+G112)</f>
        <v>-225</v>
      </c>
      <c r="H116" s="28">
        <f>SUM(H106+H110+H112)</f>
        <v>57</v>
      </c>
      <c r="I116" s="28">
        <f t="shared" si="6"/>
        <v>27805</v>
      </c>
    </row>
    <row r="117" spans="1:9" ht="12.75">
      <c r="A117" s="11" t="s">
        <v>298</v>
      </c>
      <c r="B117" s="6"/>
      <c r="C117" s="7" t="s">
        <v>72</v>
      </c>
      <c r="D117" s="97"/>
      <c r="E117" s="7">
        <f aca="true" t="shared" si="7" ref="E117:H118">SUM(E107+E113)</f>
        <v>12148</v>
      </c>
      <c r="F117" s="7">
        <f t="shared" si="7"/>
        <v>138</v>
      </c>
      <c r="G117" s="7">
        <f t="shared" si="7"/>
        <v>84</v>
      </c>
      <c r="H117" s="7">
        <f t="shared" si="7"/>
        <v>45</v>
      </c>
      <c r="I117" s="7">
        <f t="shared" si="6"/>
        <v>12415</v>
      </c>
    </row>
    <row r="118" spans="1:9" ht="12.75">
      <c r="A118" s="11" t="s">
        <v>299</v>
      </c>
      <c r="B118" s="6"/>
      <c r="C118" s="7" t="s">
        <v>73</v>
      </c>
      <c r="D118" s="97"/>
      <c r="E118" s="7">
        <f t="shared" si="7"/>
        <v>3280</v>
      </c>
      <c r="F118" s="7">
        <f t="shared" si="7"/>
        <v>37</v>
      </c>
      <c r="G118" s="7">
        <f t="shared" si="7"/>
        <v>23</v>
      </c>
      <c r="H118" s="7">
        <f t="shared" si="7"/>
        <v>12</v>
      </c>
      <c r="I118" s="7">
        <f t="shared" si="6"/>
        <v>3352</v>
      </c>
    </row>
    <row r="119" spans="1:9" ht="12.75">
      <c r="A119" s="11" t="s">
        <v>300</v>
      </c>
      <c r="B119" s="6"/>
      <c r="C119" s="7" t="s">
        <v>250</v>
      </c>
      <c r="D119" s="97"/>
      <c r="E119" s="7">
        <f>SUM(E109+E111+E115)</f>
        <v>12370</v>
      </c>
      <c r="F119" s="7">
        <f>SUM(F109+F111+F115)</f>
        <v>0</v>
      </c>
      <c r="G119" s="7">
        <f>SUM(G109+G111+G115)</f>
        <v>-332</v>
      </c>
      <c r="H119" s="7">
        <f>SUM(H109+H111+H115)</f>
        <v>0</v>
      </c>
      <c r="I119" s="7">
        <f t="shared" si="6"/>
        <v>12038</v>
      </c>
    </row>
    <row r="120" spans="1:9" ht="12.75">
      <c r="A120" s="11" t="s">
        <v>301</v>
      </c>
      <c r="B120" s="45"/>
      <c r="C120" s="47"/>
      <c r="D120" s="98"/>
      <c r="E120" s="15"/>
      <c r="F120" s="15"/>
      <c r="G120" s="15"/>
      <c r="H120" s="15"/>
      <c r="I120" s="19"/>
    </row>
    <row r="121" spans="1:9" ht="12.75">
      <c r="A121" s="11" t="s">
        <v>302</v>
      </c>
      <c r="B121" s="45"/>
      <c r="C121" s="47"/>
      <c r="D121" s="98"/>
      <c r="E121" s="15"/>
      <c r="F121" s="15"/>
      <c r="G121" s="15"/>
      <c r="H121" s="15"/>
      <c r="I121" s="19"/>
    </row>
    <row r="122" spans="1:9" ht="12.75">
      <c r="A122" s="11" t="s">
        <v>303</v>
      </c>
      <c r="B122" s="45"/>
      <c r="C122" s="47"/>
      <c r="D122" s="98"/>
      <c r="E122" s="15"/>
      <c r="F122" s="15"/>
      <c r="G122" s="15"/>
      <c r="H122" s="15"/>
      <c r="I122" s="19"/>
    </row>
    <row r="123" spans="1:9" ht="12.75">
      <c r="A123" s="11" t="s">
        <v>304</v>
      </c>
      <c r="B123" s="11"/>
      <c r="C123" s="21"/>
      <c r="D123" s="89"/>
      <c r="E123" s="15"/>
      <c r="F123" s="15"/>
      <c r="G123" s="15"/>
      <c r="H123" s="15"/>
      <c r="I123" s="19"/>
    </row>
    <row r="124" spans="1:9" ht="12.75">
      <c r="A124" s="11" t="s">
        <v>305</v>
      </c>
      <c r="B124" s="101"/>
      <c r="C124" s="95" t="s">
        <v>306</v>
      </c>
      <c r="D124" s="102">
        <f>SUM(D57,D63,D77,D99,D116)</f>
        <v>71</v>
      </c>
      <c r="E124" s="95">
        <f>SUM(E125:E127)</f>
        <v>347281</v>
      </c>
      <c r="F124" s="95">
        <f>SUM(F125:F127)</f>
        <v>439</v>
      </c>
      <c r="G124" s="95">
        <f>SUM(G125:G127)</f>
        <v>10883</v>
      </c>
      <c r="H124" s="95">
        <f>SUM(H125:H127)</f>
        <v>3551</v>
      </c>
      <c r="I124" s="28">
        <f>SUM(E124:H124)</f>
        <v>362154</v>
      </c>
    </row>
    <row r="125" spans="1:9" ht="12.75">
      <c r="A125" s="11" t="s">
        <v>307</v>
      </c>
      <c r="B125" s="101"/>
      <c r="C125" s="95" t="s">
        <v>72</v>
      </c>
      <c r="D125" s="103"/>
      <c r="E125" s="95">
        <f aca="true" t="shared" si="8" ref="E125:H127">E117+E100+E78+E58+E64</f>
        <v>156806</v>
      </c>
      <c r="F125" s="95">
        <f t="shared" si="8"/>
        <v>1460</v>
      </c>
      <c r="G125" s="95">
        <f t="shared" si="8"/>
        <v>4698</v>
      </c>
      <c r="H125" s="95">
        <f t="shared" si="8"/>
        <v>1394</v>
      </c>
      <c r="I125" s="28">
        <f>SUM(E125:H125)</f>
        <v>164358</v>
      </c>
    </row>
    <row r="126" spans="1:9" ht="12.75">
      <c r="A126" s="11" t="s">
        <v>308</v>
      </c>
      <c r="B126" s="101"/>
      <c r="C126" s="95" t="s">
        <v>73</v>
      </c>
      <c r="D126" s="103"/>
      <c r="E126" s="95">
        <f t="shared" si="8"/>
        <v>42111</v>
      </c>
      <c r="F126" s="95">
        <f t="shared" si="8"/>
        <v>279</v>
      </c>
      <c r="G126" s="95">
        <f t="shared" si="8"/>
        <v>940</v>
      </c>
      <c r="H126" s="95">
        <f t="shared" si="8"/>
        <v>377</v>
      </c>
      <c r="I126" s="28">
        <f>SUM(E126:H126)</f>
        <v>43707</v>
      </c>
    </row>
    <row r="127" spans="1:9" ht="12.75">
      <c r="A127" s="11" t="s">
        <v>309</v>
      </c>
      <c r="B127" s="101"/>
      <c r="C127" s="95" t="s">
        <v>250</v>
      </c>
      <c r="D127" s="103"/>
      <c r="E127" s="95">
        <f t="shared" si="8"/>
        <v>148364</v>
      </c>
      <c r="F127" s="95">
        <f t="shared" si="8"/>
        <v>-1300</v>
      </c>
      <c r="G127" s="95">
        <f t="shared" si="8"/>
        <v>5245</v>
      </c>
      <c r="H127" s="95">
        <f t="shared" si="8"/>
        <v>1780</v>
      </c>
      <c r="I127" s="28">
        <f>SUM(E127:H127)</f>
        <v>154089</v>
      </c>
    </row>
  </sheetData>
  <sheetProtection selectLockedCells="1" selectUnlockedCells="1"/>
  <mergeCells count="12">
    <mergeCell ref="F8:H8"/>
    <mergeCell ref="I8:I9"/>
    <mergeCell ref="A1:I1"/>
    <mergeCell ref="A2:I2"/>
    <mergeCell ref="A3:I3"/>
    <mergeCell ref="A4:I4"/>
    <mergeCell ref="A5:I5"/>
    <mergeCell ref="A7:I7"/>
    <mergeCell ref="A8:B9"/>
    <mergeCell ref="C8:C9"/>
    <mergeCell ref="D8:D9"/>
    <mergeCell ref="E8:E9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r:id="rId1"/>
  <rowBreaks count="2" manualBreakCount="2">
    <brk id="45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A3" sqref="A3:H3"/>
    </sheetView>
  </sheetViews>
  <sheetFormatPr defaultColWidth="11.7109375" defaultRowHeight="12.75"/>
  <cols>
    <col min="1" max="1" width="3.140625" style="104" customWidth="1"/>
    <col min="2" max="2" width="2.8515625" style="105" customWidth="1"/>
    <col min="3" max="3" width="43.28125" style="105" customWidth="1"/>
    <col min="4" max="4" width="11.57421875" style="105" customWidth="1"/>
    <col min="5" max="5" width="8.7109375" style="105" customWidth="1"/>
    <col min="6" max="6" width="8.8515625" style="105" customWidth="1"/>
    <col min="7" max="7" width="8.00390625" style="105" customWidth="1"/>
    <col min="8" max="8" width="10.8515625" style="105" customWidth="1"/>
    <col min="9" max="255" width="11.7109375" style="105" customWidth="1"/>
  </cols>
  <sheetData>
    <row r="1" spans="1:8" ht="12.75">
      <c r="A1" s="172" t="s">
        <v>310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151" t="s">
        <v>376</v>
      </c>
      <c r="B2" s="159"/>
      <c r="C2" s="159"/>
      <c r="D2" s="159"/>
      <c r="E2" s="159"/>
      <c r="F2" s="159"/>
      <c r="G2" s="159"/>
      <c r="H2" s="159"/>
    </row>
    <row r="3" spans="1:8" ht="12.75" customHeight="1">
      <c r="A3" s="176" t="s">
        <v>377</v>
      </c>
      <c r="B3" s="175"/>
      <c r="C3" s="175"/>
      <c r="D3" s="175"/>
      <c r="E3" s="175"/>
      <c r="F3" s="175"/>
      <c r="G3" s="175"/>
      <c r="H3" s="175"/>
    </row>
    <row r="4" spans="1:8" ht="12.75" customHeight="1">
      <c r="A4" s="163" t="s">
        <v>1</v>
      </c>
      <c r="B4" s="163"/>
      <c r="C4" s="163"/>
      <c r="D4" s="163"/>
      <c r="E4" s="163"/>
      <c r="F4" s="163"/>
      <c r="G4" s="163"/>
      <c r="H4" s="163"/>
    </row>
    <row r="5" spans="1:8" ht="12.75">
      <c r="A5" s="163" t="s">
        <v>311</v>
      </c>
      <c r="B5" s="163"/>
      <c r="C5" s="163"/>
      <c r="D5" s="163"/>
      <c r="E5" s="163"/>
      <c r="F5" s="163"/>
      <c r="G5" s="163"/>
      <c r="H5" s="163"/>
    </row>
    <row r="6" spans="1:3" ht="12.75">
      <c r="A6" s="42"/>
      <c r="B6" s="42"/>
      <c r="C6" s="42"/>
    </row>
    <row r="8" spans="1:8" ht="12.75" customHeight="1">
      <c r="A8" s="169" t="s">
        <v>4</v>
      </c>
      <c r="B8" s="169"/>
      <c r="C8" s="169"/>
      <c r="D8" s="169"/>
      <c r="E8" s="169"/>
      <c r="F8" s="169"/>
      <c r="G8" s="169"/>
      <c r="H8" s="169"/>
    </row>
    <row r="9" spans="1:8" ht="24.75" customHeight="1">
      <c r="A9" s="170" t="s">
        <v>5</v>
      </c>
      <c r="B9" s="170"/>
      <c r="C9" s="171" t="s">
        <v>312</v>
      </c>
      <c r="D9" s="153" t="s">
        <v>7</v>
      </c>
      <c r="E9" s="156" t="s">
        <v>8</v>
      </c>
      <c r="F9" s="156"/>
      <c r="G9" s="156"/>
      <c r="H9" s="153" t="s">
        <v>9</v>
      </c>
    </row>
    <row r="10" spans="1:8" ht="14.25" customHeight="1">
      <c r="A10" s="170"/>
      <c r="B10" s="170"/>
      <c r="C10" s="171"/>
      <c r="D10" s="153"/>
      <c r="E10" s="132" t="s">
        <v>369</v>
      </c>
      <c r="F10" s="133" t="s">
        <v>370</v>
      </c>
      <c r="G10" s="134" t="s">
        <v>371</v>
      </c>
      <c r="H10" s="153"/>
    </row>
    <row r="11" spans="1:8" ht="12.75">
      <c r="A11" s="170"/>
      <c r="B11" s="170"/>
      <c r="C11" s="106" t="s">
        <v>313</v>
      </c>
      <c r="D11" s="107" t="s">
        <v>11</v>
      </c>
      <c r="E11" s="107" t="s">
        <v>12</v>
      </c>
      <c r="F11" s="107" t="s">
        <v>13</v>
      </c>
      <c r="G11" s="107" t="s">
        <v>14</v>
      </c>
      <c r="H11" s="107" t="s">
        <v>15</v>
      </c>
    </row>
    <row r="12" spans="1:8" ht="12.75" customHeight="1">
      <c r="A12" s="108" t="s">
        <v>16</v>
      </c>
      <c r="B12" s="109" t="s">
        <v>314</v>
      </c>
      <c r="C12" s="110" t="s">
        <v>77</v>
      </c>
      <c r="D12" s="111"/>
      <c r="E12" s="111"/>
      <c r="F12" s="111"/>
      <c r="G12" s="111"/>
      <c r="H12" s="111"/>
    </row>
    <row r="13" spans="1:8" ht="12.75" customHeight="1">
      <c r="A13" s="107" t="s">
        <v>19</v>
      </c>
      <c r="B13" s="112"/>
      <c r="C13" s="113" t="s">
        <v>315</v>
      </c>
      <c r="D13" s="111">
        <v>300</v>
      </c>
      <c r="E13" s="111"/>
      <c r="F13" s="111"/>
      <c r="G13" s="111"/>
      <c r="H13" s="111">
        <f aca="true" t="shared" si="0" ref="H13:H36">SUM(D13:G13)</f>
        <v>300</v>
      </c>
    </row>
    <row r="14" spans="1:8" ht="12.75" customHeight="1">
      <c r="A14" s="108" t="s">
        <v>21</v>
      </c>
      <c r="B14" s="112"/>
      <c r="C14" s="114" t="s">
        <v>316</v>
      </c>
      <c r="D14" s="111">
        <v>2000</v>
      </c>
      <c r="E14" s="111"/>
      <c r="F14" s="111"/>
      <c r="G14" s="111"/>
      <c r="H14" s="111">
        <f t="shared" si="0"/>
        <v>2000</v>
      </c>
    </row>
    <row r="15" spans="1:8" ht="12.75" customHeight="1">
      <c r="A15" s="107" t="s">
        <v>23</v>
      </c>
      <c r="B15" s="115"/>
      <c r="C15" s="116" t="s">
        <v>317</v>
      </c>
      <c r="D15" s="111">
        <v>40990</v>
      </c>
      <c r="E15" s="111"/>
      <c r="F15" s="111"/>
      <c r="G15" s="111"/>
      <c r="H15" s="111">
        <f t="shared" si="0"/>
        <v>40990</v>
      </c>
    </row>
    <row r="16" spans="1:8" ht="12.75" customHeight="1">
      <c r="A16" s="108" t="s">
        <v>25</v>
      </c>
      <c r="B16" s="115"/>
      <c r="C16" s="116" t="s">
        <v>318</v>
      </c>
      <c r="D16" s="111">
        <v>7720</v>
      </c>
      <c r="E16" s="111"/>
      <c r="F16" s="111">
        <v>-3900</v>
      </c>
      <c r="G16" s="111"/>
      <c r="H16" s="111">
        <f t="shared" si="0"/>
        <v>3820</v>
      </c>
    </row>
    <row r="17" spans="1:8" ht="12.75" customHeight="1">
      <c r="A17" s="107" t="s">
        <v>27</v>
      </c>
      <c r="B17" s="115"/>
      <c r="C17" s="117" t="s">
        <v>319</v>
      </c>
      <c r="D17" s="111">
        <v>5440</v>
      </c>
      <c r="E17" s="111"/>
      <c r="F17" s="111"/>
      <c r="G17" s="111"/>
      <c r="H17" s="111">
        <f t="shared" si="0"/>
        <v>5440</v>
      </c>
    </row>
    <row r="18" spans="1:8" ht="12.75" customHeight="1">
      <c r="A18" s="108" t="s">
        <v>29</v>
      </c>
      <c r="B18" s="115"/>
      <c r="C18" s="117" t="s">
        <v>320</v>
      </c>
      <c r="D18" s="111">
        <v>1235</v>
      </c>
      <c r="E18" s="111"/>
      <c r="F18" s="111"/>
      <c r="G18" s="111"/>
      <c r="H18" s="111">
        <f t="shared" si="0"/>
        <v>1235</v>
      </c>
    </row>
    <row r="19" spans="1:8" ht="12.75" customHeight="1">
      <c r="A19" s="107" t="s">
        <v>32</v>
      </c>
      <c r="B19" s="115"/>
      <c r="C19" s="117" t="s">
        <v>321</v>
      </c>
      <c r="D19" s="111">
        <v>3040</v>
      </c>
      <c r="E19" s="111"/>
      <c r="F19" s="111"/>
      <c r="G19" s="111"/>
      <c r="H19" s="111">
        <f t="shared" si="0"/>
        <v>3040</v>
      </c>
    </row>
    <row r="20" spans="1:8" ht="12.75" customHeight="1">
      <c r="A20" s="108" t="s">
        <v>34</v>
      </c>
      <c r="B20" s="115"/>
      <c r="C20" s="118" t="s">
        <v>322</v>
      </c>
      <c r="D20" s="111">
        <v>2395</v>
      </c>
      <c r="E20" s="111"/>
      <c r="F20" s="111"/>
      <c r="G20" s="111"/>
      <c r="H20" s="111">
        <f t="shared" si="0"/>
        <v>2395</v>
      </c>
    </row>
    <row r="21" spans="1:8" ht="12.75" customHeight="1">
      <c r="A21" s="107" t="s">
        <v>36</v>
      </c>
      <c r="B21" s="115"/>
      <c r="C21" s="116" t="s">
        <v>323</v>
      </c>
      <c r="D21" s="111">
        <v>3000</v>
      </c>
      <c r="E21" s="111"/>
      <c r="F21" s="111"/>
      <c r="G21" s="111"/>
      <c r="H21" s="111">
        <f t="shared" si="0"/>
        <v>3000</v>
      </c>
    </row>
    <row r="22" spans="1:8" ht="12.75" customHeight="1">
      <c r="A22" s="108" t="s">
        <v>38</v>
      </c>
      <c r="B22" s="115"/>
      <c r="C22" s="116" t="s">
        <v>324</v>
      </c>
      <c r="D22" s="111">
        <v>0</v>
      </c>
      <c r="E22" s="111"/>
      <c r="F22" s="111"/>
      <c r="G22" s="111"/>
      <c r="H22" s="111">
        <f t="shared" si="0"/>
        <v>0</v>
      </c>
    </row>
    <row r="23" spans="1:8" ht="12.75" customHeight="1">
      <c r="A23" s="107" t="s">
        <v>40</v>
      </c>
      <c r="B23" s="119"/>
      <c r="C23" s="117" t="s">
        <v>325</v>
      </c>
      <c r="D23" s="111">
        <v>330</v>
      </c>
      <c r="E23" s="111"/>
      <c r="F23" s="111"/>
      <c r="G23" s="111"/>
      <c r="H23" s="111">
        <f t="shared" si="0"/>
        <v>330</v>
      </c>
    </row>
    <row r="24" spans="1:8" ht="12.75" customHeight="1">
      <c r="A24" s="108" t="s">
        <v>42</v>
      </c>
      <c r="B24" s="119"/>
      <c r="C24" s="117" t="s">
        <v>326</v>
      </c>
      <c r="D24" s="111">
        <v>535</v>
      </c>
      <c r="E24" s="111"/>
      <c r="F24" s="111"/>
      <c r="G24" s="111"/>
      <c r="H24" s="111">
        <f t="shared" si="0"/>
        <v>535</v>
      </c>
    </row>
    <row r="25" spans="1:8" ht="12.75" customHeight="1">
      <c r="A25" s="107" t="s">
        <v>43</v>
      </c>
      <c r="B25" s="120"/>
      <c r="C25" s="117" t="s">
        <v>327</v>
      </c>
      <c r="D25" s="111">
        <v>0</v>
      </c>
      <c r="E25" s="111"/>
      <c r="F25" s="111"/>
      <c r="G25" s="111"/>
      <c r="H25" s="111">
        <f t="shared" si="0"/>
        <v>0</v>
      </c>
    </row>
    <row r="26" spans="1:8" ht="12.75" customHeight="1">
      <c r="A26" s="108" t="s">
        <v>46</v>
      </c>
      <c r="B26" s="120"/>
      <c r="C26" s="117" t="s">
        <v>328</v>
      </c>
      <c r="D26" s="111">
        <v>400</v>
      </c>
      <c r="E26" s="111"/>
      <c r="F26" s="111"/>
      <c r="G26" s="111"/>
      <c r="H26" s="111">
        <f t="shared" si="0"/>
        <v>400</v>
      </c>
    </row>
    <row r="27" spans="1:8" ht="12.75" customHeight="1">
      <c r="A27" s="107" t="s">
        <v>49</v>
      </c>
      <c r="B27" s="120"/>
      <c r="C27" s="117" t="s">
        <v>329</v>
      </c>
      <c r="D27" s="111">
        <v>675</v>
      </c>
      <c r="E27" s="111"/>
      <c r="F27" s="111">
        <v>-675</v>
      </c>
      <c r="G27" s="111"/>
      <c r="H27" s="111">
        <f t="shared" si="0"/>
        <v>0</v>
      </c>
    </row>
    <row r="28" spans="1:8" ht="12.75" customHeight="1">
      <c r="A28" s="108" t="s">
        <v>52</v>
      </c>
      <c r="B28" s="120"/>
      <c r="C28" s="117" t="s">
        <v>330</v>
      </c>
      <c r="D28" s="111">
        <v>140</v>
      </c>
      <c r="E28" s="111"/>
      <c r="F28" s="111">
        <v>-140</v>
      </c>
      <c r="G28" s="111"/>
      <c r="H28" s="111">
        <f t="shared" si="0"/>
        <v>0</v>
      </c>
    </row>
    <row r="29" spans="1:8" ht="12.75" customHeight="1">
      <c r="A29" s="107" t="s">
        <v>54</v>
      </c>
      <c r="B29" s="120"/>
      <c r="C29" s="117" t="s">
        <v>331</v>
      </c>
      <c r="D29" s="111">
        <v>0</v>
      </c>
      <c r="E29" s="111"/>
      <c r="F29" s="111"/>
      <c r="G29" s="111"/>
      <c r="H29" s="111">
        <f t="shared" si="0"/>
        <v>0</v>
      </c>
    </row>
    <row r="30" spans="1:8" ht="12.75" customHeight="1">
      <c r="A30" s="108" t="s">
        <v>56</v>
      </c>
      <c r="B30" s="120"/>
      <c r="C30" s="117" t="s">
        <v>332</v>
      </c>
      <c r="D30" s="111">
        <v>8000</v>
      </c>
      <c r="E30" s="111"/>
      <c r="F30" s="111">
        <v>-800</v>
      </c>
      <c r="G30" s="111"/>
      <c r="H30" s="111">
        <f t="shared" si="0"/>
        <v>7200</v>
      </c>
    </row>
    <row r="31" spans="1:8" ht="12.75" customHeight="1">
      <c r="A31" s="107" t="s">
        <v>57</v>
      </c>
      <c r="B31" s="120"/>
      <c r="C31" s="117" t="s">
        <v>333</v>
      </c>
      <c r="D31" s="111">
        <v>0</v>
      </c>
      <c r="E31" s="111"/>
      <c r="F31" s="111"/>
      <c r="G31" s="111"/>
      <c r="H31" s="111">
        <f t="shared" si="0"/>
        <v>0</v>
      </c>
    </row>
    <row r="32" spans="1:8" ht="12.75" customHeight="1">
      <c r="A32" s="108" t="s">
        <v>60</v>
      </c>
      <c r="B32" s="120"/>
      <c r="C32" s="117" t="s">
        <v>334</v>
      </c>
      <c r="D32" s="111">
        <v>0</v>
      </c>
      <c r="E32" s="111"/>
      <c r="F32" s="111"/>
      <c r="G32" s="111"/>
      <c r="H32" s="111">
        <f t="shared" si="0"/>
        <v>0</v>
      </c>
    </row>
    <row r="33" spans="1:8" ht="12.75" customHeight="1">
      <c r="A33" s="107" t="s">
        <v>62</v>
      </c>
      <c r="B33" s="120"/>
      <c r="C33" s="117" t="s">
        <v>335</v>
      </c>
      <c r="D33" s="111">
        <v>160</v>
      </c>
      <c r="E33" s="111"/>
      <c r="F33" s="111"/>
      <c r="G33" s="111"/>
      <c r="H33" s="111">
        <f t="shared" si="0"/>
        <v>160</v>
      </c>
    </row>
    <row r="34" spans="1:8" ht="12.75" customHeight="1">
      <c r="A34" s="107">
        <v>23</v>
      </c>
      <c r="B34" s="120"/>
      <c r="C34" s="117" t="s">
        <v>336</v>
      </c>
      <c r="D34" s="111"/>
      <c r="E34" s="111"/>
      <c r="F34" s="111">
        <v>182</v>
      </c>
      <c r="G34" s="111"/>
      <c r="H34" s="111">
        <f t="shared" si="0"/>
        <v>182</v>
      </c>
    </row>
    <row r="35" spans="1:8" ht="12.75" customHeight="1">
      <c r="A35" s="107" t="s">
        <v>65</v>
      </c>
      <c r="B35" s="120"/>
      <c r="C35" s="117" t="s">
        <v>337</v>
      </c>
      <c r="D35" s="111"/>
      <c r="E35" s="111"/>
      <c r="F35" s="111"/>
      <c r="G35" s="111">
        <v>2056</v>
      </c>
      <c r="H35" s="111">
        <f t="shared" si="0"/>
        <v>2056</v>
      </c>
    </row>
    <row r="36" spans="1:8" ht="12.75" customHeight="1">
      <c r="A36" s="140">
        <v>24</v>
      </c>
      <c r="B36" s="141"/>
      <c r="C36" s="142" t="s">
        <v>338</v>
      </c>
      <c r="D36" s="143"/>
      <c r="E36" s="143"/>
      <c r="F36" s="143"/>
      <c r="G36" s="143">
        <v>248</v>
      </c>
      <c r="H36" s="143">
        <f t="shared" si="0"/>
        <v>248</v>
      </c>
    </row>
    <row r="37" spans="1:8" ht="12.75" customHeight="1">
      <c r="A37" s="135" t="s">
        <v>68</v>
      </c>
      <c r="B37" s="144"/>
      <c r="C37" s="145" t="s">
        <v>28</v>
      </c>
      <c r="D37" s="145">
        <f>SUM(D13:D33)</f>
        <v>76360</v>
      </c>
      <c r="E37" s="145">
        <f>SUM(E13:E33)</f>
        <v>0</v>
      </c>
      <c r="F37" s="145">
        <f>SUM(F13:F34)</f>
        <v>-5333</v>
      </c>
      <c r="G37" s="145">
        <f>SUM(G13:G36)</f>
        <v>2304</v>
      </c>
      <c r="H37" s="145">
        <f>SUM(H13:H36)</f>
        <v>73331</v>
      </c>
    </row>
    <row r="38" spans="1:8" ht="12.75" customHeight="1">
      <c r="A38" s="121"/>
      <c r="B38" s="123"/>
      <c r="C38" s="124"/>
      <c r="D38" s="124"/>
      <c r="E38" s="124"/>
      <c r="F38" s="124"/>
      <c r="G38" s="124"/>
      <c r="H38" s="124"/>
    </row>
    <row r="39" spans="1:8" ht="12.75" customHeight="1">
      <c r="A39" s="121"/>
      <c r="B39" s="123"/>
      <c r="C39" s="124"/>
      <c r="D39" s="124"/>
      <c r="E39" s="124"/>
      <c r="F39" s="124"/>
      <c r="G39" s="124"/>
      <c r="H39" s="124"/>
    </row>
    <row r="40" spans="1:8" ht="12.75">
      <c r="A40" s="135" t="s">
        <v>16</v>
      </c>
      <c r="B40" s="136"/>
      <c r="C40" s="137" t="s">
        <v>80</v>
      </c>
      <c r="D40" s="136"/>
      <c r="E40" s="136"/>
      <c r="F40" s="136"/>
      <c r="G40" s="136"/>
      <c r="H40" s="136"/>
    </row>
    <row r="41" spans="1:8" ht="12.75">
      <c r="A41" s="135" t="s">
        <v>19</v>
      </c>
      <c r="B41" s="136"/>
      <c r="C41" s="136" t="s">
        <v>324</v>
      </c>
      <c r="D41" s="136">
        <v>4000</v>
      </c>
      <c r="E41" s="136"/>
      <c r="F41" s="136"/>
      <c r="G41" s="136"/>
      <c r="H41" s="136">
        <v>4000</v>
      </c>
    </row>
    <row r="42" spans="1:8" ht="12.75">
      <c r="A42" s="135" t="s">
        <v>21</v>
      </c>
      <c r="B42" s="136"/>
      <c r="C42" s="138" t="s">
        <v>327</v>
      </c>
      <c r="D42" s="136">
        <v>400</v>
      </c>
      <c r="E42" s="136"/>
      <c r="F42" s="136"/>
      <c r="G42" s="136"/>
      <c r="H42" s="136">
        <v>400</v>
      </c>
    </row>
    <row r="43" spans="1:8" ht="12.75">
      <c r="A43" s="135" t="s">
        <v>23</v>
      </c>
      <c r="B43" s="136"/>
      <c r="C43" s="138" t="s">
        <v>331</v>
      </c>
      <c r="D43" s="136">
        <v>13000</v>
      </c>
      <c r="E43" s="136"/>
      <c r="F43" s="136"/>
      <c r="G43" s="136"/>
      <c r="H43" s="136">
        <v>13000</v>
      </c>
    </row>
    <row r="44" spans="1:8" ht="12.75">
      <c r="A44" s="135" t="s">
        <v>25</v>
      </c>
      <c r="B44" s="136"/>
      <c r="C44" s="138" t="s">
        <v>373</v>
      </c>
      <c r="D44" s="136">
        <v>6000</v>
      </c>
      <c r="E44" s="136"/>
      <c r="F44" s="136"/>
      <c r="G44" s="136"/>
      <c r="H44" s="136">
        <v>6000</v>
      </c>
    </row>
    <row r="45" spans="1:8" ht="12.75">
      <c r="A45" s="135" t="s">
        <v>27</v>
      </c>
      <c r="B45" s="136"/>
      <c r="C45" s="138" t="s">
        <v>334</v>
      </c>
      <c r="D45" s="139">
        <v>2000</v>
      </c>
      <c r="E45" s="136"/>
      <c r="F45" s="136"/>
      <c r="G45" s="136"/>
      <c r="H45" s="139">
        <v>2000</v>
      </c>
    </row>
    <row r="46" spans="1:8" ht="12.75">
      <c r="A46" s="135" t="s">
        <v>29</v>
      </c>
      <c r="B46" s="136"/>
      <c r="C46" s="136" t="s">
        <v>372</v>
      </c>
      <c r="D46" s="136">
        <v>1000</v>
      </c>
      <c r="E46" s="136"/>
      <c r="F46" s="136"/>
      <c r="G46" s="136"/>
      <c r="H46" s="136">
        <v>1000</v>
      </c>
    </row>
    <row r="47" spans="1:8" ht="12.75">
      <c r="A47" s="135" t="s">
        <v>32</v>
      </c>
      <c r="B47" s="136"/>
      <c r="C47" s="137" t="s">
        <v>28</v>
      </c>
      <c r="D47" s="137">
        <f>SUM(D41:D46)</f>
        <v>26400</v>
      </c>
      <c r="E47" s="137">
        <f>SUM(E41:E46)</f>
        <v>0</v>
      </c>
      <c r="F47" s="137">
        <f>SUM(F41:F46)</f>
        <v>0</v>
      </c>
      <c r="G47" s="137">
        <f>SUM(G41:G46)</f>
        <v>0</v>
      </c>
      <c r="H47" s="137">
        <f>SUM(H41:H46)</f>
        <v>26400</v>
      </c>
    </row>
    <row r="48" spans="1:3" ht="12.75">
      <c r="A48" s="121"/>
      <c r="B48" s="122"/>
      <c r="C48" s="122"/>
    </row>
    <row r="49" spans="1:3" ht="12.75">
      <c r="A49" s="121"/>
      <c r="B49" s="122"/>
      <c r="C49" s="122"/>
    </row>
    <row r="50" spans="1:3" ht="12.75">
      <c r="A50" s="121"/>
      <c r="B50" s="122"/>
      <c r="C50" s="122"/>
    </row>
    <row r="51" spans="1:3" ht="12.75">
      <c r="A51" s="121"/>
      <c r="B51" s="122"/>
      <c r="C51" s="122"/>
    </row>
    <row r="52" spans="1:3" ht="12.75">
      <c r="A52" s="121"/>
      <c r="B52" s="122"/>
      <c r="C52" s="122"/>
    </row>
    <row r="53" spans="1:3" ht="12.75">
      <c r="A53" s="123"/>
      <c r="B53" s="124"/>
      <c r="C53" s="124"/>
    </row>
  </sheetData>
  <sheetProtection selectLockedCells="1" selectUnlockedCells="1"/>
  <mergeCells count="11">
    <mergeCell ref="A5:H5"/>
    <mergeCell ref="A1:H1"/>
    <mergeCell ref="A2:H2"/>
    <mergeCell ref="A3:H3"/>
    <mergeCell ref="A4:H4"/>
    <mergeCell ref="A8:H8"/>
    <mergeCell ref="A9:B11"/>
    <mergeCell ref="C9:C10"/>
    <mergeCell ref="D9:D10"/>
    <mergeCell ref="E9:G9"/>
    <mergeCell ref="H9:H10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4.140625" style="0" customWidth="1"/>
    <col min="4" max="4" width="11.140625" style="0" customWidth="1"/>
    <col min="5" max="5" width="7.421875" style="0" customWidth="1"/>
    <col min="6" max="6" width="8.00390625" style="0" customWidth="1"/>
    <col min="7" max="7" width="8.140625" style="0" customWidth="1"/>
    <col min="8" max="8" width="11.00390625" style="0" customWidth="1"/>
  </cols>
  <sheetData>
    <row r="1" spans="1:8" ht="12.75">
      <c r="A1" s="167" t="s">
        <v>339</v>
      </c>
      <c r="B1" s="167"/>
      <c r="C1" s="167"/>
      <c r="D1" s="167"/>
      <c r="E1" s="167"/>
      <c r="F1" s="167"/>
      <c r="G1" s="167"/>
      <c r="H1" s="167"/>
    </row>
    <row r="2" spans="1:8" ht="12.75">
      <c r="A2" s="151" t="s">
        <v>376</v>
      </c>
      <c r="B2" s="159"/>
      <c r="C2" s="159"/>
      <c r="D2" s="159"/>
      <c r="E2" s="159"/>
      <c r="F2" s="159"/>
      <c r="G2" s="159"/>
      <c r="H2" s="159"/>
    </row>
    <row r="3" spans="1:8" ht="12.75" customHeight="1">
      <c r="A3" s="151" t="s">
        <v>380</v>
      </c>
      <c r="B3" s="151"/>
      <c r="C3" s="151"/>
      <c r="D3" s="151"/>
      <c r="E3" s="151"/>
      <c r="F3" s="151"/>
      <c r="G3" s="151"/>
      <c r="H3" s="151"/>
    </row>
    <row r="4" spans="1:8" ht="12.75" customHeight="1">
      <c r="A4" s="168" t="s">
        <v>1</v>
      </c>
      <c r="B4" s="168"/>
      <c r="C4" s="168"/>
      <c r="D4" s="168"/>
      <c r="E4" s="168"/>
      <c r="F4" s="168"/>
      <c r="G4" s="168"/>
      <c r="H4" s="168"/>
    </row>
    <row r="5" spans="1:8" ht="12.75">
      <c r="A5" s="168" t="s">
        <v>340</v>
      </c>
      <c r="B5" s="168"/>
      <c r="C5" s="168"/>
      <c r="D5" s="168"/>
      <c r="E5" s="168"/>
      <c r="F5" s="168"/>
      <c r="G5" s="168"/>
      <c r="H5" s="168"/>
    </row>
    <row r="6" spans="1:4" ht="12.75">
      <c r="A6" s="57"/>
      <c r="B6" s="57"/>
      <c r="C6" s="57"/>
      <c r="D6" s="57"/>
    </row>
    <row r="8" spans="1:8" ht="12.75" customHeight="1">
      <c r="A8" s="150" t="s">
        <v>4</v>
      </c>
      <c r="B8" s="150"/>
      <c r="C8" s="150"/>
      <c r="D8" s="150"/>
      <c r="E8" s="150"/>
      <c r="F8" s="150"/>
      <c r="G8" s="150"/>
      <c r="H8" s="150"/>
    </row>
    <row r="9" spans="1:8" ht="28.5" customHeight="1">
      <c r="A9" s="148" t="s">
        <v>5</v>
      </c>
      <c r="B9" s="148"/>
      <c r="C9" s="149" t="s">
        <v>341</v>
      </c>
      <c r="D9" s="153" t="s">
        <v>7</v>
      </c>
      <c r="E9" s="156" t="s">
        <v>8</v>
      </c>
      <c r="F9" s="156"/>
      <c r="G9" s="156"/>
      <c r="H9" s="153" t="s">
        <v>9</v>
      </c>
    </row>
    <row r="10" spans="1:8" ht="15" customHeight="1">
      <c r="A10" s="148"/>
      <c r="B10" s="148"/>
      <c r="C10" s="149"/>
      <c r="D10" s="153"/>
      <c r="E10" s="132" t="s">
        <v>369</v>
      </c>
      <c r="F10" s="133" t="s">
        <v>370</v>
      </c>
      <c r="G10" s="134" t="s">
        <v>371</v>
      </c>
      <c r="H10" s="153"/>
    </row>
    <row r="11" spans="1:8" ht="12.75">
      <c r="A11" s="148"/>
      <c r="B11" s="148"/>
      <c r="C11" s="125" t="s">
        <v>10</v>
      </c>
      <c r="D11" s="11" t="s">
        <v>11</v>
      </c>
      <c r="E11" s="62" t="s">
        <v>12</v>
      </c>
      <c r="F11" s="62" t="s">
        <v>13</v>
      </c>
      <c r="G11" s="62" t="s">
        <v>14</v>
      </c>
      <c r="H11" s="62" t="s">
        <v>15</v>
      </c>
    </row>
    <row r="12" spans="1:8" ht="12.75">
      <c r="A12" s="62" t="s">
        <v>16</v>
      </c>
      <c r="B12" s="126" t="s">
        <v>30</v>
      </c>
      <c r="C12" s="127" t="s">
        <v>75</v>
      </c>
      <c r="D12" s="15"/>
      <c r="E12" s="15"/>
      <c r="F12" s="15"/>
      <c r="G12" s="15"/>
      <c r="H12" s="15"/>
    </row>
    <row r="13" spans="1:8" ht="12.75">
      <c r="A13" s="62" t="s">
        <v>19</v>
      </c>
      <c r="B13" s="126" t="s">
        <v>16</v>
      </c>
      <c r="C13" s="127" t="s">
        <v>341</v>
      </c>
      <c r="D13" s="15"/>
      <c r="E13" s="15"/>
      <c r="F13" s="15"/>
      <c r="G13" s="15"/>
      <c r="H13" s="15"/>
    </row>
    <row r="14" spans="1:8" ht="12.75">
      <c r="A14" s="62" t="s">
        <v>21</v>
      </c>
      <c r="B14" s="74"/>
      <c r="C14" s="128" t="s">
        <v>342</v>
      </c>
      <c r="D14" s="15">
        <v>1500</v>
      </c>
      <c r="E14" s="15"/>
      <c r="F14" s="15"/>
      <c r="G14" s="15"/>
      <c r="H14" s="15">
        <f aca="true" t="shared" si="0" ref="H14:H19">SUM(D14:G14)</f>
        <v>1500</v>
      </c>
    </row>
    <row r="15" spans="1:8" ht="12.75">
      <c r="A15" s="62" t="s">
        <v>23</v>
      </c>
      <c r="B15" s="74"/>
      <c r="C15" s="128" t="s">
        <v>343</v>
      </c>
      <c r="D15" s="15">
        <v>850</v>
      </c>
      <c r="E15" s="15"/>
      <c r="F15" s="15"/>
      <c r="G15" s="15"/>
      <c r="H15" s="15">
        <f t="shared" si="0"/>
        <v>850</v>
      </c>
    </row>
    <row r="16" spans="1:8" ht="12.75">
      <c r="A16" s="62" t="s">
        <v>25</v>
      </c>
      <c r="B16" s="74"/>
      <c r="C16" s="128" t="s">
        <v>344</v>
      </c>
      <c r="D16" s="15">
        <v>1700</v>
      </c>
      <c r="E16" s="15"/>
      <c r="F16" s="15"/>
      <c r="G16" s="15"/>
      <c r="H16" s="15">
        <f t="shared" si="0"/>
        <v>1700</v>
      </c>
    </row>
    <row r="17" spans="1:8" ht="12.75">
      <c r="A17" s="62" t="s">
        <v>27</v>
      </c>
      <c r="B17" s="74"/>
      <c r="C17" s="128" t="s">
        <v>345</v>
      </c>
      <c r="D17" s="15">
        <v>1700</v>
      </c>
      <c r="E17" s="15"/>
      <c r="F17" s="15"/>
      <c r="G17" s="15"/>
      <c r="H17" s="15">
        <f t="shared" si="0"/>
        <v>1700</v>
      </c>
    </row>
    <row r="18" spans="1:8" ht="12.75">
      <c r="A18" s="62" t="s">
        <v>29</v>
      </c>
      <c r="B18" s="78"/>
      <c r="C18" s="129" t="s">
        <v>28</v>
      </c>
      <c r="D18" s="28">
        <f>SUM(D14:D17)</f>
        <v>5750</v>
      </c>
      <c r="E18" s="28">
        <f>SUM(E14:E17)</f>
        <v>0</v>
      </c>
      <c r="F18" s="28">
        <f>SUM(F14:F17)</f>
        <v>0</v>
      </c>
      <c r="G18" s="28">
        <f>SUM(G14:G17)</f>
        <v>0</v>
      </c>
      <c r="H18" s="28">
        <f t="shared" si="0"/>
        <v>5750</v>
      </c>
    </row>
    <row r="19" spans="1:8" ht="12.75" customHeight="1">
      <c r="A19" s="62" t="s">
        <v>32</v>
      </c>
      <c r="B19" s="74"/>
      <c r="C19" s="173" t="s">
        <v>346</v>
      </c>
      <c r="D19" s="146">
        <v>193670</v>
      </c>
      <c r="E19" s="147">
        <v>-2317</v>
      </c>
      <c r="F19" s="147">
        <v>1856</v>
      </c>
      <c r="G19" s="147">
        <v>1741</v>
      </c>
      <c r="H19" s="146">
        <f t="shared" si="0"/>
        <v>194950</v>
      </c>
    </row>
    <row r="20" spans="1:8" ht="12.75">
      <c r="A20" s="62" t="s">
        <v>34</v>
      </c>
      <c r="B20" s="74"/>
      <c r="C20" s="173"/>
      <c r="D20" s="146"/>
      <c r="E20" s="147"/>
      <c r="F20" s="147"/>
      <c r="G20" s="147"/>
      <c r="H20" s="146"/>
    </row>
    <row r="21" spans="1:8" ht="12.75">
      <c r="A21" s="62" t="s">
        <v>36</v>
      </c>
      <c r="B21" s="74"/>
      <c r="C21" s="130"/>
      <c r="D21" s="15"/>
      <c r="E21" s="15"/>
      <c r="F21" s="15"/>
      <c r="G21" s="15"/>
      <c r="H21" s="15"/>
    </row>
    <row r="22" spans="1:8" ht="12.75">
      <c r="A22" s="62" t="s">
        <v>38</v>
      </c>
      <c r="B22" s="126" t="s">
        <v>19</v>
      </c>
      <c r="C22" s="127" t="s">
        <v>347</v>
      </c>
      <c r="D22" s="15"/>
      <c r="E22" s="15"/>
      <c r="F22" s="15"/>
      <c r="G22" s="15"/>
      <c r="H22" s="15"/>
    </row>
    <row r="23" spans="1:8" ht="12.75">
      <c r="A23" s="62" t="s">
        <v>40</v>
      </c>
      <c r="B23" s="74"/>
      <c r="C23" s="128" t="s">
        <v>348</v>
      </c>
      <c r="D23" s="15">
        <v>3500</v>
      </c>
      <c r="E23" s="15"/>
      <c r="F23" s="15">
        <v>460</v>
      </c>
      <c r="G23" s="15"/>
      <c r="H23" s="15">
        <f aca="true" t="shared" si="1" ref="H23:H36">SUM(D23:G23)</f>
        <v>3960</v>
      </c>
    </row>
    <row r="24" spans="1:8" ht="12.75">
      <c r="A24" s="62" t="s">
        <v>42</v>
      </c>
      <c r="B24" s="74"/>
      <c r="C24" s="128" t="s">
        <v>349</v>
      </c>
      <c r="D24" s="15">
        <v>4500</v>
      </c>
      <c r="E24" s="15"/>
      <c r="F24" s="15"/>
      <c r="G24" s="15"/>
      <c r="H24" s="15">
        <f t="shared" si="1"/>
        <v>4500</v>
      </c>
    </row>
    <row r="25" spans="1:8" ht="12.75">
      <c r="A25" s="62" t="s">
        <v>43</v>
      </c>
      <c r="B25" s="74"/>
      <c r="C25" s="128" t="s">
        <v>350</v>
      </c>
      <c r="D25" s="15">
        <v>150</v>
      </c>
      <c r="E25" s="15"/>
      <c r="F25" s="15"/>
      <c r="G25" s="15"/>
      <c r="H25" s="15">
        <f t="shared" si="1"/>
        <v>150</v>
      </c>
    </row>
    <row r="26" spans="1:8" ht="12.75">
      <c r="A26" s="62" t="s">
        <v>46</v>
      </c>
      <c r="B26" s="74"/>
      <c r="C26" s="131" t="s">
        <v>351</v>
      </c>
      <c r="D26" s="15">
        <v>600</v>
      </c>
      <c r="E26" s="15"/>
      <c r="F26" s="15"/>
      <c r="G26" s="15"/>
      <c r="H26" s="15">
        <f t="shared" si="1"/>
        <v>600</v>
      </c>
    </row>
    <row r="27" spans="1:8" ht="12.75">
      <c r="A27" s="62" t="s">
        <v>49</v>
      </c>
      <c r="B27" s="74"/>
      <c r="C27" s="128" t="s">
        <v>352</v>
      </c>
      <c r="D27" s="15">
        <v>150</v>
      </c>
      <c r="E27" s="15"/>
      <c r="F27" s="15"/>
      <c r="G27" s="15"/>
      <c r="H27" s="15">
        <f t="shared" si="1"/>
        <v>150</v>
      </c>
    </row>
    <row r="28" spans="1:8" ht="12.75">
      <c r="A28" s="62" t="s">
        <v>52</v>
      </c>
      <c r="B28" s="74"/>
      <c r="C28" s="128" t="s">
        <v>353</v>
      </c>
      <c r="D28" s="15">
        <v>1700</v>
      </c>
      <c r="E28" s="15"/>
      <c r="F28" s="15"/>
      <c r="G28" s="15"/>
      <c r="H28" s="15">
        <f t="shared" si="1"/>
        <v>1700</v>
      </c>
    </row>
    <row r="29" spans="1:8" ht="12.75">
      <c r="A29" s="62" t="s">
        <v>54</v>
      </c>
      <c r="B29" s="74"/>
      <c r="C29" s="128" t="s">
        <v>354</v>
      </c>
      <c r="D29" s="15">
        <v>100</v>
      </c>
      <c r="E29" s="15"/>
      <c r="F29" s="15"/>
      <c r="G29" s="15"/>
      <c r="H29" s="15">
        <f t="shared" si="1"/>
        <v>100</v>
      </c>
    </row>
    <row r="30" spans="1:8" ht="12.75">
      <c r="A30" s="62" t="s">
        <v>56</v>
      </c>
      <c r="B30" s="74"/>
      <c r="C30" s="128" t="s">
        <v>355</v>
      </c>
      <c r="D30" s="15">
        <v>100</v>
      </c>
      <c r="E30" s="15"/>
      <c r="F30" s="15"/>
      <c r="G30" s="15"/>
      <c r="H30" s="15">
        <f t="shared" si="1"/>
        <v>100</v>
      </c>
    </row>
    <row r="31" spans="1:8" ht="12.75">
      <c r="A31" s="62" t="s">
        <v>57</v>
      </c>
      <c r="B31" s="74"/>
      <c r="C31" s="128" t="s">
        <v>356</v>
      </c>
      <c r="D31" s="15">
        <v>50</v>
      </c>
      <c r="E31" s="15"/>
      <c r="F31" s="15"/>
      <c r="G31" s="15"/>
      <c r="H31" s="15">
        <f t="shared" si="1"/>
        <v>50</v>
      </c>
    </row>
    <row r="32" spans="1:8" ht="12.75">
      <c r="A32" s="62" t="s">
        <v>60</v>
      </c>
      <c r="B32" s="74"/>
      <c r="C32" s="128" t="s">
        <v>357</v>
      </c>
      <c r="D32" s="15">
        <v>300</v>
      </c>
      <c r="E32" s="15"/>
      <c r="F32" s="15"/>
      <c r="G32" s="15"/>
      <c r="H32" s="15">
        <f t="shared" si="1"/>
        <v>300</v>
      </c>
    </row>
    <row r="33" spans="1:8" ht="12.75">
      <c r="A33" s="62" t="s">
        <v>62</v>
      </c>
      <c r="B33" s="74"/>
      <c r="C33" s="128" t="s">
        <v>358</v>
      </c>
      <c r="D33" s="15">
        <v>400</v>
      </c>
      <c r="E33" s="15"/>
      <c r="F33" s="15">
        <v>-125</v>
      </c>
      <c r="G33" s="15"/>
      <c r="H33" s="15">
        <f t="shared" si="1"/>
        <v>275</v>
      </c>
    </row>
    <row r="34" spans="1:8" ht="12.75">
      <c r="A34" s="62" t="s">
        <v>65</v>
      </c>
      <c r="B34" s="74"/>
      <c r="C34" s="128" t="s">
        <v>359</v>
      </c>
      <c r="D34" s="15"/>
      <c r="E34" s="15"/>
      <c r="F34" s="15"/>
      <c r="G34" s="15">
        <v>197</v>
      </c>
      <c r="H34" s="15">
        <f t="shared" si="1"/>
        <v>197</v>
      </c>
    </row>
    <row r="35" spans="1:8" ht="12.75">
      <c r="A35" s="62" t="s">
        <v>68</v>
      </c>
      <c r="B35" s="80"/>
      <c r="C35" s="129" t="s">
        <v>28</v>
      </c>
      <c r="D35" s="28">
        <f>SUM(D23:D33)</f>
        <v>11550</v>
      </c>
      <c r="E35" s="28">
        <f>SUM(E23:E33)</f>
        <v>0</v>
      </c>
      <c r="F35" s="28">
        <f>SUM(F23:F33)</f>
        <v>335</v>
      </c>
      <c r="G35" s="28">
        <f>SUM(G23:G34)</f>
        <v>197</v>
      </c>
      <c r="H35" s="28">
        <f t="shared" si="1"/>
        <v>12082</v>
      </c>
    </row>
    <row r="36" spans="1:8" ht="12.75">
      <c r="A36" s="62" t="s">
        <v>108</v>
      </c>
      <c r="B36" s="80"/>
      <c r="C36" s="129" t="s">
        <v>360</v>
      </c>
      <c r="D36" s="28">
        <f>SUM(D35+D18)</f>
        <v>17300</v>
      </c>
      <c r="E36" s="28">
        <f>SUM(E35+E18)</f>
        <v>0</v>
      </c>
      <c r="F36" s="28">
        <f>SUM(F35+F18)</f>
        <v>335</v>
      </c>
      <c r="G36" s="28">
        <f>SUM(G35+G18)</f>
        <v>197</v>
      </c>
      <c r="H36" s="28">
        <f t="shared" si="1"/>
        <v>17832</v>
      </c>
    </row>
    <row r="37" spans="1:8" ht="12.75">
      <c r="A37" s="62" t="s">
        <v>110</v>
      </c>
      <c r="B37" s="74"/>
      <c r="C37" s="128"/>
      <c r="D37" s="15"/>
      <c r="E37" s="15"/>
      <c r="F37" s="15"/>
      <c r="G37" s="15"/>
      <c r="H37" s="15"/>
    </row>
    <row r="38" spans="1:8" ht="12.75">
      <c r="A38" s="62" t="s">
        <v>112</v>
      </c>
      <c r="B38" s="126" t="s">
        <v>44</v>
      </c>
      <c r="C38" s="127" t="s">
        <v>361</v>
      </c>
      <c r="D38" s="15"/>
      <c r="E38" s="15"/>
      <c r="F38" s="15"/>
      <c r="G38" s="15"/>
      <c r="H38" s="15"/>
    </row>
    <row r="39" spans="1:8" ht="12.75">
      <c r="A39" s="62" t="s">
        <v>114</v>
      </c>
      <c r="B39" s="74"/>
      <c r="C39" s="128" t="s">
        <v>362</v>
      </c>
      <c r="D39" s="15">
        <v>230</v>
      </c>
      <c r="E39" s="15"/>
      <c r="F39" s="15"/>
      <c r="G39" s="15"/>
      <c r="H39" s="15">
        <f aca="true" t="shared" si="2" ref="H39:H45">SUM(D39:G39)</f>
        <v>230</v>
      </c>
    </row>
    <row r="40" spans="1:8" ht="12.75">
      <c r="A40" s="62" t="s">
        <v>115</v>
      </c>
      <c r="B40" s="74"/>
      <c r="C40" s="128" t="s">
        <v>363</v>
      </c>
      <c r="D40" s="15">
        <v>2000</v>
      </c>
      <c r="E40" s="15"/>
      <c r="F40" s="15"/>
      <c r="G40" s="15"/>
      <c r="H40" s="15">
        <f t="shared" si="2"/>
        <v>2000</v>
      </c>
    </row>
    <row r="41" spans="1:8" ht="12.75">
      <c r="A41" s="62" t="s">
        <v>116</v>
      </c>
      <c r="B41" s="74"/>
      <c r="C41" s="128" t="s">
        <v>364</v>
      </c>
      <c r="D41" s="15">
        <v>1090</v>
      </c>
      <c r="E41" s="15"/>
      <c r="F41" s="15"/>
      <c r="G41" s="15"/>
      <c r="H41" s="15">
        <f t="shared" si="2"/>
        <v>1090</v>
      </c>
    </row>
    <row r="42" spans="1:8" ht="12.75">
      <c r="A42" s="62" t="s">
        <v>118</v>
      </c>
      <c r="B42" s="74"/>
      <c r="C42" s="128" t="s">
        <v>365</v>
      </c>
      <c r="D42" s="15">
        <v>0</v>
      </c>
      <c r="E42" s="15">
        <v>18</v>
      </c>
      <c r="F42" s="15"/>
      <c r="G42" s="15"/>
      <c r="H42" s="15">
        <f t="shared" si="2"/>
        <v>18</v>
      </c>
    </row>
    <row r="43" spans="1:8" ht="12.75">
      <c r="A43" s="62" t="s">
        <v>120</v>
      </c>
      <c r="B43" s="74"/>
      <c r="C43" s="128" t="s">
        <v>366</v>
      </c>
      <c r="D43" s="15">
        <v>1210</v>
      </c>
      <c r="E43" s="15"/>
      <c r="F43" s="15"/>
      <c r="G43" s="15"/>
      <c r="H43" s="15">
        <f t="shared" si="2"/>
        <v>1210</v>
      </c>
    </row>
    <row r="44" spans="1:8" ht="12.75">
      <c r="A44" s="62" t="s">
        <v>122</v>
      </c>
      <c r="B44" s="74"/>
      <c r="C44" s="128" t="s">
        <v>367</v>
      </c>
      <c r="D44" s="15">
        <v>650</v>
      </c>
      <c r="E44" s="15"/>
      <c r="F44" s="15"/>
      <c r="G44" s="15"/>
      <c r="H44" s="15">
        <f t="shared" si="2"/>
        <v>650</v>
      </c>
    </row>
    <row r="45" spans="1:8" ht="12.75">
      <c r="A45" s="62" t="s">
        <v>124</v>
      </c>
      <c r="B45" s="74"/>
      <c r="C45" s="128" t="s">
        <v>368</v>
      </c>
      <c r="D45" s="15"/>
      <c r="E45" s="15"/>
      <c r="F45" s="15">
        <v>675</v>
      </c>
      <c r="G45" s="15"/>
      <c r="H45" s="15">
        <f t="shared" si="2"/>
        <v>675</v>
      </c>
    </row>
    <row r="46" spans="1:8" ht="12.75">
      <c r="A46" s="62" t="s">
        <v>126</v>
      </c>
      <c r="B46" s="78"/>
      <c r="C46" s="129" t="s">
        <v>28</v>
      </c>
      <c r="D46" s="28">
        <f>SUM(D39:D44)</f>
        <v>5180</v>
      </c>
      <c r="E46" s="28">
        <f>SUM(E39:E44)</f>
        <v>18</v>
      </c>
      <c r="F46" s="28">
        <f>SUM(F39:F45)</f>
        <v>675</v>
      </c>
      <c r="G46" s="28">
        <f>SUM(G39:G45)</f>
        <v>0</v>
      </c>
      <c r="H46" s="28">
        <f>SUM(H39:H45)</f>
        <v>5873</v>
      </c>
    </row>
  </sheetData>
  <sheetProtection selectLockedCells="1" selectUnlockedCells="1"/>
  <mergeCells count="17">
    <mergeCell ref="A9:B11"/>
    <mergeCell ref="C9:C10"/>
    <mergeCell ref="A1:H1"/>
    <mergeCell ref="A2:H2"/>
    <mergeCell ref="A3:H3"/>
    <mergeCell ref="A4:H4"/>
    <mergeCell ref="A5:H5"/>
    <mergeCell ref="A8:H8"/>
    <mergeCell ref="D9:D10"/>
    <mergeCell ref="E9:G9"/>
    <mergeCell ref="H9:H10"/>
    <mergeCell ref="C19:C20"/>
    <mergeCell ref="D19:D20"/>
    <mergeCell ref="E19:E20"/>
    <mergeCell ref="F19:F20"/>
    <mergeCell ref="G19:G20"/>
    <mergeCell ref="H19:H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Titzeva</cp:lastModifiedBy>
  <cp:lastPrinted>2013-02-12T11:56:11Z</cp:lastPrinted>
  <dcterms:created xsi:type="dcterms:W3CDTF">2013-02-04T06:55:43Z</dcterms:created>
  <dcterms:modified xsi:type="dcterms:W3CDTF">2013-02-12T11:56:17Z</dcterms:modified>
  <cp:category/>
  <cp:version/>
  <cp:contentType/>
  <cp:contentStatus/>
</cp:coreProperties>
</file>