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0" activeTab="0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" sheetId="7" r:id="rId7"/>
    <sheet name="8.Tájékoztató műk.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'5.kiadás'!$A$4:$E$316</definedName>
    <definedName name="_xlnm.Print_Titles" localSheetId="4">'5.kiadás'!$4:$9</definedName>
    <definedName name="_xlnm.Print_Area" localSheetId="4">'5.kiadás'!$A$1:$H$735</definedName>
  </definedNames>
  <calcPr fullCalcOnLoad="1"/>
</workbook>
</file>

<file path=xl/sharedStrings.xml><?xml version="1.0" encoding="utf-8"?>
<sst xmlns="http://schemas.openxmlformats.org/spreadsheetml/2006/main" count="1664" uniqueCount="449">
  <si>
    <t>RÉVFÜLÖP NAGYKÖZSÉG ÖNKORMÁNYZATA</t>
  </si>
  <si>
    <t xml:space="preserve">2014. évi költségvetés összevont mérlege </t>
  </si>
  <si>
    <t>Megnevezés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</si>
  <si>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</si>
  <si>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</si>
  <si>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</si>
  <si>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</si>
  <si>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</si>
  <si>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</si>
  <si>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</si>
  <si>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</si>
  <si>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</si>
  <si>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</si>
  <si>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</si>
  <si>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</si>
  <si>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</si>
  <si>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</si>
  <si>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</si>
  <si>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</si>
  <si>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</si>
  <si>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</si>
  <si>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</si>
  <si>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</si>
  <si>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</si>
  <si>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</si>
  <si>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</si>
  <si>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</si>
  <si>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</si>
  <si>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</si>
  <si>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</si>
  <si>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</si>
  <si>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</si>
  <si>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</si>
  <si>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</si>
  <si>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</si>
  <si>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</si>
  <si>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</si>
  <si>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</si>
  <si>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</si>
  <si>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</si>
  <si>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</si>
  <si>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</si>
  <si>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</si>
  <si>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2014. évi költségvetés bevételei</t>
  </si>
  <si>
    <t>kiemelt előirányzatonként</t>
  </si>
  <si>
    <t>Ezer Ft</t>
  </si>
  <si>
    <t>Kiemelt előirányzatonként</t>
  </si>
  <si>
    <t>B16</t>
  </si>
  <si>
    <t>Egyéb működési célú támogatások bevételei államháztartáson belülről</t>
  </si>
  <si>
    <t>Idegenforgalmi adó kiegészítése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</si>
  <si>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</si>
  <si>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</si>
  <si>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</si>
  <si>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</si>
  <si>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</si>
  <si>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támogatás törlesztése)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</si>
  <si>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</si>
  <si>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</si>
  <si>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</si>
  <si>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</si>
  <si>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</si>
  <si>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</si>
  <si>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</si>
  <si>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</si>
  <si>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</si>
  <si>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</si>
  <si>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</si>
  <si>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</si>
  <si>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</si>
  <si>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</si>
  <si>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</si>
  <si>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</si>
  <si>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Késedelmi pótlék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</si>
  <si>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</si>
  <si>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</si>
  <si>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</si>
  <si>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</si>
  <si>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</si>
  <si>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</si>
  <si>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</si>
  <si>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</si>
  <si>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</si>
  <si>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</si>
  <si>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</si>
  <si>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</si>
  <si>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B11</t>
  </si>
  <si>
    <t>Önkormányzatok működési támogatása</t>
  </si>
  <si>
    <t>B111</t>
  </si>
  <si>
    <t>Helyi önkormányzatok működésének általános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</si>
  <si>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</si>
  <si>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</si>
  <si>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</si>
  <si>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</si>
  <si>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</si>
  <si>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Hozzájárulás pénzbeli szociális ellátásokhoz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</si>
  <si>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</si>
  <si>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</si>
  <si>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</si>
  <si>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</si>
  <si>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</si>
  <si>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</si>
  <si>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</si>
  <si>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</si>
  <si>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</si>
  <si>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Helyi önkormányzatok kiegészítő támogatása</t>
  </si>
  <si>
    <t>B21</t>
  </si>
  <si>
    <t xml:space="preserve">Felhalmozási célú önkormányzati támogatások </t>
  </si>
  <si>
    <t>Lakossági közműfejlesztés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</si>
  <si>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</si>
  <si>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</si>
  <si>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</si>
  <si>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</si>
  <si>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</si>
  <si>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</si>
  <si>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</si>
  <si>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</si>
  <si>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</si>
  <si>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066020   Város és községgazdálkodási egyéb szolgáltatások</t>
  </si>
  <si>
    <t>Szolgáltatások ellenértéke (Kilátó bevétele)</t>
  </si>
  <si>
    <t>072311    Fogorvosi alapellátás</t>
  </si>
  <si>
    <t>074031   Család és nővédelmi egészségügyi gondozás</t>
  </si>
  <si>
    <t>B63</t>
  </si>
  <si>
    <t>Egyéb működési célú átvett pénzeszközök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</si>
  <si>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</si>
  <si>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</si>
  <si>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</si>
  <si>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</si>
  <si>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</si>
  <si>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096020   Iskolai intézményi étkeztetés</t>
  </si>
  <si>
    <t>B405</t>
  </si>
  <si>
    <t>Ellátási díjak</t>
  </si>
  <si>
    <t>Bevételek összesen</t>
  </si>
  <si>
    <t>jogcímenként</t>
  </si>
  <si>
    <t>Jogcímek</t>
  </si>
  <si>
    <t>Önkormányzatok támogatása fogorvosi ellátáshoz</t>
  </si>
  <si>
    <t>Önkormányzatok támogatása óvodai ellátáshoz</t>
  </si>
  <si>
    <t>Szolgáltatások ellenértéke (temetési szolgáltatás)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</si>
  <si>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</si>
  <si>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</si>
  <si>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</si>
  <si>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</si>
  <si>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</si>
  <si>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</si>
  <si>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</si>
  <si>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Államháztartáson kívülről kapott bevétel (OEP támogatás)</t>
  </si>
  <si>
    <t>feladatonként</t>
  </si>
  <si>
    <t>Előirányzat</t>
  </si>
  <si>
    <t>Kötelező feladatok</t>
  </si>
  <si>
    <t>Önként vállalt feladatok</t>
  </si>
  <si>
    <t>Állami feladatok</t>
  </si>
  <si>
    <t>Összesen</t>
  </si>
  <si>
    <t>013350   Az önkormányzati vagyonnal v. gazd. kapcs. Fel.</t>
  </si>
  <si>
    <t>018010    Önkormányzatok elszám. a közp. Költségvetéssel</t>
  </si>
  <si>
    <t xml:space="preserve">2014. évi költségvetés kiadásai </t>
  </si>
  <si>
    <t>Létszám</t>
  </si>
  <si>
    <t>Eredeti előirányzat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</si>
  <si>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</si>
  <si>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</si>
  <si>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</si>
  <si>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</si>
  <si>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</si>
  <si>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</si>
  <si>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</si>
  <si>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</si>
  <si>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</si>
  <si>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</si>
  <si>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</si>
  <si>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</si>
  <si>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</si>
  <si>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</si>
  <si>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</si>
  <si>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</si>
  <si>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</si>
  <si>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</si>
  <si>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</si>
  <si>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</si>
  <si>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</si>
  <si>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</si>
  <si>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</si>
  <si>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</si>
  <si>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</si>
  <si>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</si>
  <si>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</si>
  <si>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</si>
  <si>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</si>
  <si>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</si>
  <si>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</si>
  <si>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</si>
  <si>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</si>
  <si>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</si>
  <si>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</si>
  <si>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</si>
  <si>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</si>
  <si>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</si>
  <si>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</si>
  <si>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</si>
  <si>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</si>
  <si>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</si>
  <si>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</si>
  <si>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</si>
  <si>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</si>
  <si>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</si>
  <si>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</si>
  <si>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</si>
  <si>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</si>
  <si>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</si>
  <si>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</si>
  <si>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</si>
  <si>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</si>
  <si>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</si>
  <si>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</si>
  <si>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</si>
  <si>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</si>
  <si>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</si>
  <si>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</si>
  <si>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</si>
  <si>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</si>
  <si>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</si>
  <si>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</si>
  <si>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</si>
  <si>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</si>
  <si>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</si>
  <si>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</si>
  <si>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K506</t>
  </si>
  <si>
    <t>Egyéb működési célú támogatások államháztartáson belülre</t>
  </si>
  <si>
    <t>Támogatásértékű működési kiadás önkormányzatoknak (Kővágóörsi Közös Önkormányzati Hivatal)</t>
  </si>
  <si>
    <t>Működési célú pénzeszköz átadás szociális feladatokhoz</t>
  </si>
  <si>
    <t>K511</t>
  </si>
  <si>
    <t>Egyéb működési célú támogatások államháztartáson kívülre</t>
  </si>
  <si>
    <t>Működési célú pénzeszköz átadás nonprofit-szervezeteknek</t>
  </si>
  <si>
    <t>K512</t>
  </si>
  <si>
    <t>Tartalékok</t>
  </si>
  <si>
    <t>Tartalék működési célra</t>
  </si>
  <si>
    <t>Tartalék felhalmozási célra</t>
  </si>
  <si>
    <t>K88</t>
  </si>
  <si>
    <t>Egyéb felhalmozási célú támogatások államháztartáson kívülre</t>
  </si>
  <si>
    <t>Körzeti új mentőállomás</t>
  </si>
  <si>
    <t>Elmib részvény</t>
  </si>
  <si>
    <t>Tüzelőanyagok, hajtó, és kenőanyagok</t>
  </si>
  <si>
    <t>K335</t>
  </si>
  <si>
    <t>Közvetített szolgáltatások</t>
  </si>
  <si>
    <t>K352</t>
  </si>
  <si>
    <t>Fizetendő áfa</t>
  </si>
  <si>
    <t>041232   Start munkaprogram -  Téli közfoglalkoztatás</t>
  </si>
  <si>
    <t>041233   Hosszabb időtartamú közfoglalkoztatás</t>
  </si>
  <si>
    <t>045160   Közutak, hidak,alagútak üzemeltetése, fenntartása</t>
  </si>
  <si>
    <t>K1109</t>
  </si>
  <si>
    <t>Közlekedési költségtérítés</t>
  </si>
  <si>
    <t>K313</t>
  </si>
  <si>
    <t>Árubeszerzés</t>
  </si>
  <si>
    <t>Internet előfizetés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</si>
  <si>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</si>
  <si>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</si>
  <si>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</si>
  <si>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</si>
  <si>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</si>
  <si>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K1110</t>
  </si>
  <si>
    <t>Egyéb költségtérítések</t>
  </si>
  <si>
    <t>Gyógyszerbeszerzés</t>
  </si>
  <si>
    <t>Munka és védőruha</t>
  </si>
  <si>
    <t>Hulladékszállítás</t>
  </si>
  <si>
    <t>K61</t>
  </si>
  <si>
    <t>Immateriális javak beszerzése, létesítése</t>
  </si>
  <si>
    <t>K62</t>
  </si>
  <si>
    <t>Ingatlanok beszerzése, létesítése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</si>
  <si>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</si>
  <si>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</si>
  <si>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</si>
  <si>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</si>
  <si>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</si>
  <si>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</si>
  <si>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072111   Háziorvosi alapellátás</t>
  </si>
  <si>
    <t>072112   Háziorvosi ügyeleti ellátás</t>
  </si>
  <si>
    <t>081031   Sportlétesítmények működtetése</t>
  </si>
  <si>
    <t>081041    Versenysport és utánpótlás nevelési tevékenység és támogatása</t>
  </si>
  <si>
    <t>082042   Könyvtári állomány gyarapítása</t>
  </si>
  <si>
    <t>082092   Közművelődés</t>
  </si>
  <si>
    <t>K355</t>
  </si>
  <si>
    <t>Egyéb dologi kiadás</t>
  </si>
  <si>
    <t>Kötelező jellegű díjak</t>
  </si>
  <si>
    <t>K63</t>
  </si>
  <si>
    <t>Informatikai eszközök beszerzése, létesítése</t>
  </si>
  <si>
    <t>K64</t>
  </si>
  <si>
    <t>Egyéb tárgyi eszközök beszerzése, létesítése</t>
  </si>
  <si>
    <t>Egyéb működési célú támogatások államháztartáson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</si>
  <si>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</si>
  <si>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</si>
  <si>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</si>
  <si>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</si>
  <si>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091220   Köznevelési intézmény 5-8 évf.tan.nev.összef.működtetési feladatai</t>
  </si>
  <si>
    <t>Élelmiszer</t>
  </si>
  <si>
    <t>104042   Gyermekjóléti szolgáltatások</t>
  </si>
  <si>
    <t>Működési célú pénzeszköz átadás szociális étkeztetéshez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</si>
  <si>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</si>
  <si>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</si>
  <si>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</si>
  <si>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</si>
  <si>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</si>
  <si>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</si>
  <si>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</si>
  <si>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</si>
  <si>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</si>
  <si>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</si>
  <si>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</si>
  <si>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</si>
  <si>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</si>
  <si>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K44</t>
  </si>
  <si>
    <t>Betegséggel kapcsolatos ellátások</t>
  </si>
  <si>
    <t>Helyi megállapítású ápolási díj</t>
  </si>
  <si>
    <t>K48</t>
  </si>
  <si>
    <t>Egyéb nem intézményi ellátások</t>
  </si>
  <si>
    <t>Önkormányzat által saját hatáskörben nyújtott pénzügyi ellátás</t>
  </si>
  <si>
    <t>Kiadások összesen</t>
  </si>
  <si>
    <t>2014. évi költségvetés kiadásai</t>
  </si>
  <si>
    <t xml:space="preserve">011130   Önkormányzatok és önkorm. hivatalok jogalkotó és ált. ig. tevékenysége </t>
  </si>
  <si>
    <t>Kiemelt előirányzat</t>
  </si>
  <si>
    <t>Forgalomtechnikai átalakítások (Zebrák)</t>
  </si>
  <si>
    <t>Rendezési terv</t>
  </si>
  <si>
    <t>Káli úti járdaépítés 1. szakasz</t>
  </si>
  <si>
    <t>Káli úti járdaépítés 2. szakasz</t>
  </si>
  <si>
    <t>Rózsakert II. Kandeláber világítás Császtai strandig</t>
  </si>
  <si>
    <t>Stúdió felszerelés</t>
  </si>
  <si>
    <t>Vitorlás kikötő engedélyezési tervek</t>
  </si>
  <si>
    <t>Közbiztonsági kamera rendszer telepítése</t>
  </si>
  <si>
    <t>Beruházások összesen</t>
  </si>
  <si>
    <t>Támfalak javítása, statikai terv</t>
  </si>
  <si>
    <t>Strandfejlesztés, Szigeti, Császtai strand</t>
  </si>
  <si>
    <t>Tornaterem átalakítása</t>
  </si>
  <si>
    <t>Óvoda korszerűsítés</t>
  </si>
  <si>
    <t>Játszótér bővítés</t>
  </si>
  <si>
    <t>Kilátó faszerkezet felújítás</t>
  </si>
  <si>
    <t>Vitorlás kikötő partfal</t>
  </si>
  <si>
    <t>Felújítások összesen</t>
  </si>
  <si>
    <t>Felhalmozási kiadások összesen</t>
  </si>
  <si>
    <t>Tájékoztató adatok a MŰKÖDÉSI bevételek és kiadások alakulásáról</t>
  </si>
  <si>
    <t>Teljesítés   2012. év</t>
  </si>
  <si>
    <t>Teljesítés   2013. év</t>
  </si>
  <si>
    <t>Terv         2014.év</t>
  </si>
  <si>
    <t>Működési célú bevételek összesen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</si>
  <si>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</si>
  <si>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</si>
  <si>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</si>
  <si>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</si>
  <si>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bevételek összesen</t>
  </si>
  <si>
    <t>Felhalmozási célú kiadások összesen</t>
  </si>
  <si>
    <t>IKSZT működési támogatása</t>
  </si>
  <si>
    <t>Vizi Társulat érd.hozzájárulás</t>
  </si>
  <si>
    <t>Módosított előirányzat</t>
  </si>
  <si>
    <t xml:space="preserve">011130   Önkormányzatok és önk hiv jogalkotó és általános igazgatási tevékenysége </t>
  </si>
  <si>
    <t>Rehabilitációs hozzájárulás</t>
  </si>
  <si>
    <t>Internet díj</t>
  </si>
  <si>
    <t>Postaköltség</t>
  </si>
  <si>
    <t>K502</t>
  </si>
  <si>
    <t>Elvonásokés befizetések</t>
  </si>
  <si>
    <t>Előző évi elsz.felülvizsgálata m. befizetés</t>
  </si>
  <si>
    <t>Egyéb műk. célú pénzszköz átadás vállalkozásoknak (DRV)</t>
  </si>
  <si>
    <t>Működési célú pénzeszköz átadás iskolai buszos  bejárás tám.</t>
  </si>
  <si>
    <t>Bérleti és lizing díjak</t>
  </si>
  <si>
    <t>Fogl.egyéb személyi juttatásai</t>
  </si>
  <si>
    <t>Egyéb jogviszonyban foglalkoztatottaknak fizetett jutttatások</t>
  </si>
  <si>
    <t>Biztosítási díjak</t>
  </si>
  <si>
    <t>Egyéb tárgyi eszköz beszerzése</t>
  </si>
  <si>
    <t>Táppénz hozzájárulás</t>
  </si>
  <si>
    <t>Foglalk.egyéb személyi juttatásai</t>
  </si>
  <si>
    <t>Folyóirat kiadás</t>
  </si>
  <si>
    <t>Kulturális rendezvények</t>
  </si>
  <si>
    <t>096020   Iskolai intézményi étkeztetés      (konyha)</t>
  </si>
  <si>
    <t>Helyi megállapítású közgyógyellátás</t>
  </si>
  <si>
    <t xml:space="preserve">   Átmeneti segély</t>
  </si>
  <si>
    <t xml:space="preserve">   Felsőoktatási ösztöndíj</t>
  </si>
  <si>
    <t xml:space="preserve">   Tankönyvtámogatás</t>
  </si>
  <si>
    <t xml:space="preserve">   Temetési támogtás</t>
  </si>
  <si>
    <t xml:space="preserve">   Születési támogatás</t>
  </si>
  <si>
    <t>Önkormányzat által saját hatáskörben nyújtott természetbeni ellátás</t>
  </si>
  <si>
    <t xml:space="preserve">    Tüzifa támogatás</t>
  </si>
  <si>
    <t>Fűnyiró</t>
  </si>
  <si>
    <t>Beruházások Áfája</t>
  </si>
  <si>
    <t>Felújítások Áfája</t>
  </si>
  <si>
    <t xml:space="preserve">IKSZT kábelhálózat </t>
  </si>
  <si>
    <t>Halász utca arculatváltás, térburkolat</t>
  </si>
  <si>
    <t>B410</t>
  </si>
  <si>
    <t>Egyéb működési bevételek</t>
  </si>
  <si>
    <t>Szolgáltatások ellenértéke Esküvői szolgáltatás</t>
  </si>
  <si>
    <t>Készletértékesítés bevétele</t>
  </si>
  <si>
    <t>B732</t>
  </si>
  <si>
    <t>Felhalmozási célú pénzeszköz átvétel háztartásoktól</t>
  </si>
  <si>
    <t>OEP támogatás</t>
  </si>
  <si>
    <t>Önkormányzatok előző évi tartozás átutalása (Óvoda, iskola)</t>
  </si>
  <si>
    <t>KLIK támogatása bejáró gyermekek utaztatásához</t>
  </si>
  <si>
    <t>Támogatás gyermekétkeztetéshez önkormányzatoktól</t>
  </si>
  <si>
    <t>Munkaügyi K. támogatása élelmezésvezető béréhez</t>
  </si>
  <si>
    <t>Szolgáltatások ellenértéke Felnőtt étkezők</t>
  </si>
  <si>
    <t>Áfa visszatérítés</t>
  </si>
  <si>
    <t>Egyéb működési célú támogatások bevételei áh belülről</t>
  </si>
  <si>
    <t>Települési önk szociális,gy.jóléti és gy.étk. feladatainak támogatása</t>
  </si>
  <si>
    <t>Települési önk egyes köznevelési feladatainak támogatása</t>
  </si>
  <si>
    <t>Működési célú kölcsönök visszatérülése (Helyi tám törl)</t>
  </si>
  <si>
    <t xml:space="preserve">2014.évi költségvetés felhalmozási kiadásai </t>
  </si>
  <si>
    <t xml:space="preserve">Kiemelt előirányzat </t>
  </si>
  <si>
    <t>Egyéb működési célú támogatások bevételei államh belül</t>
  </si>
  <si>
    <t>Szolgáltatások ellenértéke (Egyéb bevétel)</t>
  </si>
  <si>
    <t>Téli közfoglalkoztatás támogatása</t>
  </si>
  <si>
    <t>Hosszabb időtartamú közfogl.támogatása</t>
  </si>
  <si>
    <t>Ellátási díjak (Szociális étkeztetés térítési díja)</t>
  </si>
  <si>
    <t>Szolgáltatások ellenértéke (esküvői szolgáltatás)</t>
  </si>
  <si>
    <t>Egyéb működési bevétel</t>
  </si>
  <si>
    <t xml:space="preserve">Készletértékesítés ellenértéke </t>
  </si>
  <si>
    <t xml:space="preserve">011130   Önkormányzatok és önkormányzati hivatalok jogalkotó és ált ig tevékenysége </t>
  </si>
  <si>
    <t>011220    Adó- vám és jövedéki igazgatás</t>
  </si>
  <si>
    <t>Működési célú támogatások államh belülről</t>
  </si>
  <si>
    <t xml:space="preserve">Munkaadókat terhelő járulékok és szoc h.jár adó </t>
  </si>
  <si>
    <t>Felhalmozási célú támogatások államh belülről</t>
  </si>
  <si>
    <t>041232    Start munkaprogram - Téi közfoglalkoztatás</t>
  </si>
  <si>
    <t>041233    Hosszabb időtartamú közfoglalkoztatás</t>
  </si>
  <si>
    <t>081041    Versenysport és utánpótlás nevelési tev és tám</t>
  </si>
  <si>
    <t>091220   Köznevelési intézmény 1-4 évf.tan.nev.összef.műk</t>
  </si>
  <si>
    <t>091220   Köznevelési intézmény 5-8 évf.tan.nev.összef.műk</t>
  </si>
  <si>
    <t xml:space="preserve">011130   Önkormányzatok és önk hiv jogalk és ált ig </t>
  </si>
  <si>
    <t xml:space="preserve">Módosított előirányzat                 Ezer Ft </t>
  </si>
  <si>
    <t>Módosított előirányzat            Ezer Ft</t>
  </si>
  <si>
    <t>"8. melléklet az 1/2014.(II.12.)önkormányzati rendelethez</t>
  </si>
  <si>
    <t>"7. melléklet az 1/2014.(II.12.)önkormányzati rendelethez</t>
  </si>
  <si>
    <t>"6.melléklet az 1/2014.(II.12.)önkormányzati rendelethez</t>
  </si>
  <si>
    <t>"5. melléklet az 1/2014.(II.12.) önkormányzati rendelethez</t>
  </si>
  <si>
    <t>"4. melléklet az 1/2014.(II.12.) önkormányzati rendelethez</t>
  </si>
  <si>
    <t>"3. melléklet az 1/2014.(II.12.) önkormányzati rendelethez</t>
  </si>
  <si>
    <t>"2. melléklet az 1/2014.(II.12.) önkormányzati rendelethez</t>
  </si>
  <si>
    <t>"9. melléklet az 1/2014.(II.12.) önkormányzati rendelethez</t>
  </si>
  <si>
    <t>"1. melléklet az 1/2014 (II.12.) önkormányzati rendelethez</t>
  </si>
  <si>
    <t>Helyi önkormányzatok kiegészítő támogatásai</t>
  </si>
  <si>
    <t>018010    Önkormányzatok elszámolásai a központi  költségvetéssel</t>
  </si>
  <si>
    <t>900060   Forgatási és befektetési célú finanszírozási műveletek</t>
  </si>
  <si>
    <t>B8121</t>
  </si>
  <si>
    <t>Forgatási célú értékpapírok beváltása</t>
  </si>
  <si>
    <t>Tulajdonosi bevételek Osztalék bevétel</t>
  </si>
  <si>
    <t>Osztalék bevétel</t>
  </si>
  <si>
    <t>900060   Forgatási és befektetési célú finansz.műv</t>
  </si>
  <si>
    <t xml:space="preserve">   Rendszeres szociális segély</t>
  </si>
  <si>
    <t xml:space="preserve">K9121  </t>
  </si>
  <si>
    <t>Forgatási célú értékpapírok vásárlása</t>
  </si>
  <si>
    <t xml:space="preserve">9. melléklet a 14/2014. (XI.26.) önkormányzati rendelethez  </t>
  </si>
  <si>
    <t>1. melléklet a 14/2014. (XI.26.) önkormányzati rendelethez</t>
  </si>
  <si>
    <t>2. melléklet a 14/2014.(XI.26.) önkormányzati rendelethez</t>
  </si>
  <si>
    <t>3. melléklet a 14/2014.(XI.26.) önkormányzati rendelethez</t>
  </si>
  <si>
    <t>4. melléklet a 14/2014.(XI.26.) önkormányzati rendelethez</t>
  </si>
  <si>
    <t>5. melléklet a 14/2014.(XI.26.) önkormányzati rendelethez</t>
  </si>
  <si>
    <t>6. melléklet a 14/2014.(XI.26.) önkormányzati rendelethez</t>
  </si>
  <si>
    <t>7.melléklet a 14/2014. (XI.26.önkormányzati rendelethez</t>
  </si>
  <si>
    <t xml:space="preserve">8. melléklet a 14 /2014. (XI.26.) önkormányzati rendelethez 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</si>
</sst>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  <numFmt numFmtId="165" formatCode="yyyy\-mm\-dd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%"/>
  </numFmts>
  <fonts count="44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54" applyFont="1" applyAlignment="1">
      <alignment horizontal="right"/>
      <protection/>
    </xf>
    <xf numFmtId="0" fontId="1" fillId="0" borderId="0" xfId="54" applyFont="1" applyBorder="1">
      <alignment/>
      <protection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3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" fillId="0" borderId="0" xfId="54" applyNumberFormat="1" applyFont="1" applyBorder="1">
      <alignment/>
      <protection/>
    </xf>
    <xf numFmtId="3" fontId="1" fillId="0" borderId="0" xfId="54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3" fontId="3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center"/>
      <protection/>
    </xf>
    <xf numFmtId="0" fontId="3" fillId="0" borderId="24" xfId="0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0" fontId="3" fillId="0" borderId="34" xfId="54" applyFont="1" applyBorder="1" applyAlignment="1">
      <alignment horizontal="center" wrapText="1"/>
      <protection/>
    </xf>
    <xf numFmtId="0" fontId="3" fillId="0" borderId="28" xfId="54" applyFont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8515625" style="12" customWidth="1"/>
    <col min="2" max="2" width="53.8515625" style="12" customWidth="1"/>
    <col min="3" max="3" width="20.421875" style="12" customWidth="1"/>
    <col min="4" max="4" width="22.28125" style="12" customWidth="1"/>
    <col min="5" max="16384" width="9.140625" style="12" customWidth="1"/>
  </cols>
  <sheetData>
    <row r="1" spans="1:4" ht="15.75" customHeight="1">
      <c r="A1" s="155" t="s">
        <v>441</v>
      </c>
      <c r="B1" s="155"/>
      <c r="C1" s="155"/>
      <c r="D1" s="155"/>
    </row>
    <row r="2" spans="1:4" ht="15.75" customHeight="1">
      <c r="A2" s="155" t="s">
        <v>428</v>
      </c>
      <c r="B2" s="155"/>
      <c r="C2" s="155"/>
      <c r="D2" s="155"/>
    </row>
    <row r="3" spans="1:3" ht="15.75" customHeight="1">
      <c r="A3" s="1"/>
      <c r="B3" s="1"/>
      <c r="C3" s="1"/>
    </row>
    <row r="4" spans="1:4" ht="15.75" customHeight="1">
      <c r="A4" s="156" t="s">
        <v>0</v>
      </c>
      <c r="B4" s="156"/>
      <c r="C4" s="156"/>
      <c r="D4" s="156"/>
    </row>
    <row r="5" spans="1:4" ht="15.75" customHeight="1">
      <c r="A5" s="156" t="s">
        <v>1</v>
      </c>
      <c r="B5" s="156"/>
      <c r="C5" s="156"/>
      <c r="D5" s="156"/>
    </row>
    <row r="6" spans="1:4" ht="15.75" customHeight="1">
      <c r="A6" s="110"/>
      <c r="B6" s="110"/>
      <c r="C6" s="110"/>
      <c r="D6" s="110"/>
    </row>
    <row r="7" spans="1:4" ht="15.75" customHeight="1">
      <c r="A7" s="2"/>
      <c r="B7" s="2"/>
      <c r="C7" s="154" t="s">
        <v>45</v>
      </c>
      <c r="D7" s="154"/>
    </row>
    <row r="8" spans="1:4" ht="15.75" customHeight="1">
      <c r="A8" s="159" t="s">
        <v>2</v>
      </c>
      <c r="B8" s="160"/>
      <c r="C8" s="161" t="s">
        <v>155</v>
      </c>
      <c r="D8" s="153" t="s">
        <v>347</v>
      </c>
    </row>
    <row r="9" spans="1:4" ht="15.75" customHeight="1">
      <c r="A9" s="159"/>
      <c r="B9" s="160"/>
      <c r="C9" s="162"/>
      <c r="D9" s="153"/>
    </row>
    <row r="10" spans="1:4" ht="15.75" customHeight="1">
      <c r="A10" s="163" t="s">
        <v>3</v>
      </c>
      <c r="B10" s="164"/>
      <c r="C10" s="3">
        <f>SUM(C11:C14)</f>
        <v>292838</v>
      </c>
      <c r="D10" s="115">
        <f>SUM(D11:D14)</f>
        <v>343479</v>
      </c>
    </row>
    <row r="11" spans="1:4" ht="15.75" customHeight="1">
      <c r="A11" s="57" t="s">
        <v>4</v>
      </c>
      <c r="B11" s="58" t="s">
        <v>5</v>
      </c>
      <c r="C11" s="4">
        <v>102589</v>
      </c>
      <c r="D11" s="131">
        <v>133585</v>
      </c>
    </row>
    <row r="12" spans="1:4" ht="15.75" customHeight="1">
      <c r="A12" s="57" t="s">
        <v>6</v>
      </c>
      <c r="B12" s="58" t="s">
        <v>7</v>
      </c>
      <c r="C12" s="4">
        <v>96800</v>
      </c>
      <c r="D12" s="131">
        <v>96800</v>
      </c>
    </row>
    <row r="13" spans="1:4" ht="15.75" customHeight="1">
      <c r="A13" s="57" t="s">
        <v>8</v>
      </c>
      <c r="B13" s="58" t="s">
        <v>9</v>
      </c>
      <c r="C13" s="4">
        <v>90145</v>
      </c>
      <c r="D13" s="131">
        <v>112744</v>
      </c>
    </row>
    <row r="14" spans="1:4" ht="15.75" customHeight="1">
      <c r="A14" s="57" t="s">
        <v>10</v>
      </c>
      <c r="B14" s="58" t="s">
        <v>11</v>
      </c>
      <c r="C14" s="4">
        <v>3304</v>
      </c>
      <c r="D14" s="131">
        <v>350</v>
      </c>
    </row>
    <row r="15" spans="1:4" ht="15.75" customHeight="1">
      <c r="A15" s="57"/>
      <c r="B15" s="58"/>
      <c r="C15" s="4"/>
      <c r="D15" s="131"/>
    </row>
    <row r="16" spans="1:4" ht="15.75" customHeight="1">
      <c r="A16" s="59" t="s">
        <v>12</v>
      </c>
      <c r="B16" s="60"/>
      <c r="C16" s="5">
        <f>SUM(C17:C19)</f>
        <v>600</v>
      </c>
      <c r="D16" s="116">
        <f>SUM(D17:D19)</f>
        <v>774</v>
      </c>
    </row>
    <row r="17" spans="1:4" ht="15.75" customHeight="1">
      <c r="A17" s="57" t="s">
        <v>13</v>
      </c>
      <c r="B17" s="61" t="s">
        <v>14</v>
      </c>
      <c r="C17" s="4">
        <v>0</v>
      </c>
      <c r="D17" s="131">
        <v>6</v>
      </c>
    </row>
    <row r="18" spans="1:4" ht="15.75" customHeight="1">
      <c r="A18" s="57" t="s">
        <v>15</v>
      </c>
      <c r="B18" s="58" t="s">
        <v>16</v>
      </c>
      <c r="C18" s="6">
        <v>600</v>
      </c>
      <c r="D18" s="131">
        <v>600</v>
      </c>
    </row>
    <row r="19" spans="1:4" ht="15.75" customHeight="1">
      <c r="A19" s="57" t="s">
        <v>17</v>
      </c>
      <c r="B19" s="58" t="s">
        <v>18</v>
      </c>
      <c r="C19" s="6">
        <v>0</v>
      </c>
      <c r="D19" s="131">
        <v>168</v>
      </c>
    </row>
    <row r="20" spans="1:4" ht="15.75" customHeight="1">
      <c r="A20" s="59"/>
      <c r="B20" s="58"/>
      <c r="C20" s="6"/>
      <c r="D20" s="131"/>
    </row>
    <row r="21" spans="1:4" ht="15.75" customHeight="1">
      <c r="A21" s="59" t="s">
        <v>19</v>
      </c>
      <c r="B21" s="58"/>
      <c r="C21" s="7">
        <f>SUM(C22)</f>
        <v>193900</v>
      </c>
      <c r="D21" s="117">
        <f>SUM(D22)</f>
        <v>228900</v>
      </c>
    </row>
    <row r="22" spans="1:4" ht="15.75" customHeight="1">
      <c r="A22" s="57" t="s">
        <v>20</v>
      </c>
      <c r="B22" s="58" t="s">
        <v>19</v>
      </c>
      <c r="C22" s="6">
        <v>193900</v>
      </c>
      <c r="D22" s="131">
        <v>228900</v>
      </c>
    </row>
    <row r="23" spans="1:4" ht="15.75" customHeight="1">
      <c r="A23" s="57"/>
      <c r="B23" s="58"/>
      <c r="C23" s="6"/>
      <c r="D23" s="131"/>
    </row>
    <row r="24" spans="1:4" ht="15.75" customHeight="1">
      <c r="A24" s="119" t="s">
        <v>21</v>
      </c>
      <c r="B24" s="120"/>
      <c r="C24" s="121">
        <f>SUM(C10+C16+C21)</f>
        <v>487338</v>
      </c>
      <c r="D24" s="122">
        <f>SUM(D10+D16+D21)</f>
        <v>573153</v>
      </c>
    </row>
    <row r="25" spans="1:4" ht="15.75" customHeight="1">
      <c r="A25" s="59"/>
      <c r="B25" s="60"/>
      <c r="C25" s="7"/>
      <c r="D25" s="131"/>
    </row>
    <row r="26" spans="1:4" ht="15.75" customHeight="1">
      <c r="A26" s="157" t="s">
        <v>22</v>
      </c>
      <c r="B26" s="158"/>
      <c r="C26" s="8">
        <f>SUM(C27:C31)</f>
        <v>385336</v>
      </c>
      <c r="D26" s="118">
        <f>SUM(D27:D31)</f>
        <v>408814</v>
      </c>
    </row>
    <row r="27" spans="1:4" ht="15.75" customHeight="1">
      <c r="A27" s="57" t="s">
        <v>23</v>
      </c>
      <c r="B27" s="62" t="s">
        <v>24</v>
      </c>
      <c r="C27" s="4">
        <v>65691</v>
      </c>
      <c r="D27" s="131">
        <v>78707</v>
      </c>
    </row>
    <row r="28" spans="1:4" ht="15.75" customHeight="1">
      <c r="A28" s="57" t="s">
        <v>25</v>
      </c>
      <c r="B28" s="61" t="s">
        <v>26</v>
      </c>
      <c r="C28" s="4">
        <v>17429</v>
      </c>
      <c r="D28" s="131">
        <v>20253</v>
      </c>
    </row>
    <row r="29" spans="1:4" ht="15.75" customHeight="1">
      <c r="A29" s="57" t="s">
        <v>27</v>
      </c>
      <c r="B29" s="58" t="s">
        <v>28</v>
      </c>
      <c r="C29" s="4">
        <v>121140</v>
      </c>
      <c r="D29" s="131">
        <v>149565</v>
      </c>
    </row>
    <row r="30" spans="1:4" ht="15.75" customHeight="1">
      <c r="A30" s="57" t="s">
        <v>29</v>
      </c>
      <c r="B30" s="62" t="s">
        <v>30</v>
      </c>
      <c r="C30" s="4">
        <v>9100</v>
      </c>
      <c r="D30" s="131">
        <v>9936</v>
      </c>
    </row>
    <row r="31" spans="1:4" ht="15.75" customHeight="1">
      <c r="A31" s="57" t="s">
        <v>31</v>
      </c>
      <c r="B31" s="62" t="s">
        <v>32</v>
      </c>
      <c r="C31" s="4">
        <v>171976</v>
      </c>
      <c r="D31" s="131">
        <v>150353</v>
      </c>
    </row>
    <row r="32" spans="1:4" ht="15.75" customHeight="1">
      <c r="A32" s="57"/>
      <c r="B32" s="62"/>
      <c r="C32" s="4"/>
      <c r="D32" s="131"/>
    </row>
    <row r="33" spans="1:4" ht="15.75" customHeight="1">
      <c r="A33" s="63" t="s">
        <v>33</v>
      </c>
      <c r="B33" s="64"/>
      <c r="C33" s="7">
        <f>SUM(C34:C36)</f>
        <v>102002</v>
      </c>
      <c r="D33" s="117">
        <f>SUM(D34:D36)</f>
        <v>104339</v>
      </c>
    </row>
    <row r="34" spans="1:4" ht="15.75" customHeight="1">
      <c r="A34" s="65" t="s">
        <v>34</v>
      </c>
      <c r="B34" s="62" t="s">
        <v>35</v>
      </c>
      <c r="C34" s="6">
        <v>63000</v>
      </c>
      <c r="D34" s="131">
        <v>62789</v>
      </c>
    </row>
    <row r="35" spans="1:4" ht="15.75" customHeight="1">
      <c r="A35" s="65" t="s">
        <v>36</v>
      </c>
      <c r="B35" s="62" t="s">
        <v>37</v>
      </c>
      <c r="C35" s="6">
        <v>34000</v>
      </c>
      <c r="D35" s="131">
        <v>36542</v>
      </c>
    </row>
    <row r="36" spans="1:4" ht="15.75" customHeight="1">
      <c r="A36" s="57" t="s">
        <v>38</v>
      </c>
      <c r="B36" s="61" t="s">
        <v>39</v>
      </c>
      <c r="C36" s="6">
        <v>5002</v>
      </c>
      <c r="D36" s="131">
        <v>5008</v>
      </c>
    </row>
    <row r="37" spans="1:4" ht="15.75" customHeight="1">
      <c r="A37" s="57"/>
      <c r="B37" s="61"/>
      <c r="C37" s="6"/>
      <c r="D37" s="131"/>
    </row>
    <row r="38" spans="1:4" ht="15.75" customHeight="1">
      <c r="A38" s="59" t="s">
        <v>40</v>
      </c>
      <c r="B38" s="61"/>
      <c r="C38" s="7">
        <f>SUM(C39)</f>
        <v>0</v>
      </c>
      <c r="D38" s="117">
        <f>SUM(D39)</f>
        <v>60000</v>
      </c>
    </row>
    <row r="39" spans="1:4" ht="15.75" customHeight="1">
      <c r="A39" s="57" t="s">
        <v>41</v>
      </c>
      <c r="B39" s="61" t="s">
        <v>40</v>
      </c>
      <c r="C39" s="6">
        <v>0</v>
      </c>
      <c r="D39" s="131">
        <v>60000</v>
      </c>
    </row>
    <row r="40" spans="1:4" ht="15.75" customHeight="1">
      <c r="A40" s="57"/>
      <c r="B40" s="61"/>
      <c r="C40" s="6"/>
      <c r="D40" s="131"/>
    </row>
    <row r="41" spans="1:4" ht="15.75" customHeight="1">
      <c r="A41" s="119" t="s">
        <v>42</v>
      </c>
      <c r="B41" s="120"/>
      <c r="C41" s="121">
        <f>SUM(C33,C26,C38)</f>
        <v>487338</v>
      </c>
      <c r="D41" s="122">
        <f>SUM(D33,D26,D38)</f>
        <v>573153</v>
      </c>
    </row>
    <row r="42" ht="15.75" customHeight="1"/>
    <row r="43" ht="15.75" customHeight="1"/>
  </sheetData>
  <sheetProtection selectLockedCells="1" selectUnlockedCells="1"/>
  <mergeCells count="10">
    <mergeCell ref="D8:D9"/>
    <mergeCell ref="C7:D7"/>
    <mergeCell ref="A1:D1"/>
    <mergeCell ref="A4:D4"/>
    <mergeCell ref="A5:D5"/>
    <mergeCell ref="A26:B26"/>
    <mergeCell ref="A8:B9"/>
    <mergeCell ref="C8:C9"/>
    <mergeCell ref="A10:B10"/>
    <mergeCell ref="A2:D2"/>
  </mergeCells>
  <printOptions headings="1"/>
  <pageMargins left="0.25" right="0.25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28125" style="12" customWidth="1"/>
    <col min="2" max="2" width="4.140625" style="12" customWidth="1"/>
    <col min="3" max="3" width="5.57421875" style="12" customWidth="1"/>
    <col min="4" max="4" width="4.00390625" style="12" customWidth="1"/>
    <col min="5" max="5" width="31.421875" style="12" customWidth="1"/>
    <col min="6" max="6" width="23.00390625" style="12" customWidth="1"/>
    <col min="7" max="7" width="14.57421875" style="12" customWidth="1"/>
    <col min="8" max="8" width="15.00390625" style="12" customWidth="1"/>
    <col min="9" max="16384" width="9.140625" style="12" customWidth="1"/>
  </cols>
  <sheetData>
    <row r="1" spans="1:8" ht="15.75">
      <c r="A1" s="165" t="s">
        <v>442</v>
      </c>
      <c r="B1" s="165"/>
      <c r="C1" s="165"/>
      <c r="D1" s="165"/>
      <c r="E1" s="165"/>
      <c r="F1" s="165"/>
      <c r="G1" s="165"/>
      <c r="H1" s="165"/>
    </row>
    <row r="2" spans="1:8" ht="15.75">
      <c r="A2" s="165" t="s">
        <v>426</v>
      </c>
      <c r="B2" s="165"/>
      <c r="C2" s="165"/>
      <c r="D2" s="165"/>
      <c r="E2" s="165"/>
      <c r="F2" s="165"/>
      <c r="G2" s="165"/>
      <c r="H2" s="165"/>
    </row>
    <row r="3" spans="1:8" ht="15.75">
      <c r="A3" s="145"/>
      <c r="B3" s="145"/>
      <c r="C3" s="145"/>
      <c r="D3" s="145"/>
      <c r="E3" s="145"/>
      <c r="F3" s="145"/>
      <c r="G3" s="145"/>
      <c r="H3" s="145"/>
    </row>
    <row r="4" spans="1:8" ht="15" customHeight="1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" customHeight="1">
      <c r="A5" s="166" t="s">
        <v>43</v>
      </c>
      <c r="B5" s="166"/>
      <c r="C5" s="166"/>
      <c r="D5" s="166"/>
      <c r="E5" s="166"/>
      <c r="F5" s="166"/>
      <c r="G5" s="166"/>
      <c r="H5" s="166"/>
    </row>
    <row r="6" spans="1:8" ht="15" customHeight="1">
      <c r="A6" s="166" t="s">
        <v>44</v>
      </c>
      <c r="B6" s="166"/>
      <c r="C6" s="166"/>
      <c r="D6" s="166"/>
      <c r="E6" s="166"/>
      <c r="F6" s="166"/>
      <c r="G6" s="166"/>
      <c r="H6" s="166"/>
    </row>
    <row r="7" spans="1:8" ht="15" customHeight="1">
      <c r="A7" s="69"/>
      <c r="B7" s="69"/>
      <c r="C7" s="69"/>
      <c r="D7" s="69"/>
      <c r="E7" s="69"/>
      <c r="F7" s="69"/>
      <c r="G7" s="69"/>
      <c r="H7" s="69"/>
    </row>
    <row r="8" spans="1:8" ht="15.75">
      <c r="A8" s="14"/>
      <c r="B8" s="14"/>
      <c r="C8" s="14"/>
      <c r="D8" s="14"/>
      <c r="E8" s="13"/>
      <c r="F8" s="13"/>
      <c r="G8" s="167" t="s">
        <v>45</v>
      </c>
      <c r="H8" s="167"/>
    </row>
    <row r="9" spans="1:8" ht="15.75" customHeight="1">
      <c r="A9" s="170" t="s">
        <v>315</v>
      </c>
      <c r="B9" s="170"/>
      <c r="C9" s="170"/>
      <c r="D9" s="170"/>
      <c r="E9" s="170"/>
      <c r="F9" s="170"/>
      <c r="G9" s="169" t="s">
        <v>155</v>
      </c>
      <c r="H9" s="168" t="s">
        <v>347</v>
      </c>
    </row>
    <row r="10" spans="1:8" ht="15.75">
      <c r="A10" s="170"/>
      <c r="B10" s="170"/>
      <c r="C10" s="170"/>
      <c r="D10" s="170"/>
      <c r="E10" s="170"/>
      <c r="F10" s="170"/>
      <c r="G10" s="169"/>
      <c r="H10" s="168"/>
    </row>
    <row r="11" spans="1:8" ht="15.75">
      <c r="A11" s="80" t="s">
        <v>407</v>
      </c>
      <c r="B11" s="81"/>
      <c r="C11" s="81"/>
      <c r="D11" s="81"/>
      <c r="E11" s="81"/>
      <c r="F11" s="81"/>
      <c r="G11" s="123">
        <f>G12+G25+G28+G18</f>
        <v>7006</v>
      </c>
      <c r="H11" s="123">
        <f>H12+H25+H28+H18</f>
        <v>11003</v>
      </c>
    </row>
    <row r="12" spans="1:8" ht="15.75">
      <c r="A12" s="49" t="s">
        <v>4</v>
      </c>
      <c r="B12" s="49"/>
      <c r="C12" s="49" t="s">
        <v>5</v>
      </c>
      <c r="D12" s="49"/>
      <c r="E12" s="14"/>
      <c r="F12" s="106"/>
      <c r="G12" s="124">
        <f>SUM(G13)</f>
        <v>5056</v>
      </c>
      <c r="H12" s="124">
        <f>SUM(H13)</f>
        <v>6688</v>
      </c>
    </row>
    <row r="13" spans="1:8" ht="15.75">
      <c r="A13" s="14"/>
      <c r="B13" s="14" t="s">
        <v>47</v>
      </c>
      <c r="C13" s="14"/>
      <c r="D13" s="14" t="s">
        <v>48</v>
      </c>
      <c r="E13" s="14"/>
      <c r="F13" s="106"/>
      <c r="G13" s="125">
        <f>SUM(G14+G15+G16)</f>
        <v>5056</v>
      </c>
      <c r="H13" s="125">
        <f>SUM(H14+H15+H16)</f>
        <v>6688</v>
      </c>
    </row>
    <row r="14" spans="1:8" ht="15.75">
      <c r="A14" s="107"/>
      <c r="B14" s="106"/>
      <c r="C14" s="106"/>
      <c r="D14" s="106"/>
      <c r="E14" s="108" t="s">
        <v>49</v>
      </c>
      <c r="F14" s="106"/>
      <c r="G14" s="125">
        <v>5056</v>
      </c>
      <c r="H14" s="126">
        <v>5056</v>
      </c>
    </row>
    <row r="15" spans="1:8" ht="15.75">
      <c r="A15" s="107"/>
      <c r="B15" s="106"/>
      <c r="C15" s="106"/>
      <c r="D15" s="106"/>
      <c r="E15" s="108" t="s">
        <v>387</v>
      </c>
      <c r="F15" s="106"/>
      <c r="G15" s="125">
        <v>0</v>
      </c>
      <c r="H15" s="126">
        <v>1468</v>
      </c>
    </row>
    <row r="16" spans="1:8" ht="15.75">
      <c r="A16" s="107"/>
      <c r="B16" s="106"/>
      <c r="C16" s="106"/>
      <c r="D16" s="106"/>
      <c r="E16" s="108" t="s">
        <v>388</v>
      </c>
      <c r="F16" s="106"/>
      <c r="G16" s="125">
        <v>0</v>
      </c>
      <c r="H16" s="126">
        <v>164</v>
      </c>
    </row>
    <row r="17" spans="1:8" ht="15.75">
      <c r="A17" s="107"/>
      <c r="B17" s="106"/>
      <c r="C17" s="106"/>
      <c r="D17" s="106"/>
      <c r="E17" s="108"/>
      <c r="F17" s="106"/>
      <c r="G17" s="125"/>
      <c r="H17" s="126"/>
    </row>
    <row r="18" spans="1:8" ht="15.75">
      <c r="A18" s="49" t="s">
        <v>8</v>
      </c>
      <c r="B18" s="49"/>
      <c r="C18" s="49" t="s">
        <v>9</v>
      </c>
      <c r="D18" s="49"/>
      <c r="E18" s="49"/>
      <c r="F18" s="106"/>
      <c r="G18" s="124">
        <f>SUM(G19:G23)</f>
        <v>1000</v>
      </c>
      <c r="H18" s="124">
        <f>SUM(H19:H23)</f>
        <v>3365</v>
      </c>
    </row>
    <row r="19" spans="1:8" ht="15.75">
      <c r="A19" s="14"/>
      <c r="B19" s="14"/>
      <c r="C19" s="14" t="s">
        <v>74</v>
      </c>
      <c r="D19" s="14" t="s">
        <v>382</v>
      </c>
      <c r="E19" s="14"/>
      <c r="F19" s="106"/>
      <c r="G19" s="125">
        <v>0</v>
      </c>
      <c r="H19" s="125">
        <v>477</v>
      </c>
    </row>
    <row r="20" spans="1:8" ht="15.75">
      <c r="A20" s="14"/>
      <c r="B20" s="14"/>
      <c r="C20" s="14" t="s">
        <v>81</v>
      </c>
      <c r="D20" s="14" t="s">
        <v>434</v>
      </c>
      <c r="E20" s="14"/>
      <c r="F20" s="106"/>
      <c r="G20" s="125">
        <v>0</v>
      </c>
      <c r="H20" s="125">
        <v>314</v>
      </c>
    </row>
    <row r="21" spans="1:8" ht="15.75">
      <c r="A21" s="14"/>
      <c r="B21" s="14"/>
      <c r="C21" s="14" t="s">
        <v>76</v>
      </c>
      <c r="D21" s="14" t="s">
        <v>77</v>
      </c>
      <c r="E21" s="14"/>
      <c r="F21" s="106"/>
      <c r="G21" s="125">
        <v>0</v>
      </c>
      <c r="H21" s="125">
        <v>129</v>
      </c>
    </row>
    <row r="22" spans="1:8" ht="15.75">
      <c r="A22" s="14"/>
      <c r="B22" s="14"/>
      <c r="C22" s="14" t="s">
        <v>50</v>
      </c>
      <c r="D22" s="14" t="s">
        <v>51</v>
      </c>
      <c r="E22" s="14"/>
      <c r="F22" s="106"/>
      <c r="G22" s="125">
        <v>1000</v>
      </c>
      <c r="H22" s="126">
        <v>1000</v>
      </c>
    </row>
    <row r="23" spans="1:8" ht="15.75">
      <c r="A23" s="107"/>
      <c r="B23" s="106"/>
      <c r="C23" s="108" t="s">
        <v>380</v>
      </c>
      <c r="D23" s="108" t="s">
        <v>381</v>
      </c>
      <c r="E23" s="108"/>
      <c r="F23" s="106"/>
      <c r="G23" s="125">
        <v>0</v>
      </c>
      <c r="H23" s="126">
        <v>1445</v>
      </c>
    </row>
    <row r="24" spans="1:8" ht="15.75">
      <c r="A24" s="107"/>
      <c r="B24" s="106"/>
      <c r="C24" s="108"/>
      <c r="D24" s="108"/>
      <c r="E24" s="108"/>
      <c r="F24" s="106"/>
      <c r="G24" s="125"/>
      <c r="H24" s="126"/>
    </row>
    <row r="25" spans="1:8" ht="15.75">
      <c r="A25" s="49" t="s">
        <v>15</v>
      </c>
      <c r="B25" s="49"/>
      <c r="C25" s="49" t="s">
        <v>16</v>
      </c>
      <c r="D25" s="49"/>
      <c r="E25" s="49"/>
      <c r="F25" s="70"/>
      <c r="G25" s="124">
        <f>SUM(G26)</f>
        <v>600</v>
      </c>
      <c r="H25" s="124">
        <f>SUM(H26)</f>
        <v>600</v>
      </c>
    </row>
    <row r="26" spans="1:8" ht="15.75">
      <c r="A26" s="14"/>
      <c r="B26" s="14" t="s">
        <v>52</v>
      </c>
      <c r="C26" s="14"/>
      <c r="D26" s="14" t="s">
        <v>53</v>
      </c>
      <c r="E26" s="14"/>
      <c r="F26" s="70"/>
      <c r="G26" s="125">
        <v>600</v>
      </c>
      <c r="H26" s="126">
        <v>600</v>
      </c>
    </row>
    <row r="27" spans="1:8" ht="15.75">
      <c r="A27" s="14"/>
      <c r="B27" s="14"/>
      <c r="C27" s="14"/>
      <c r="D27" s="14"/>
      <c r="E27" s="14"/>
      <c r="F27" s="70"/>
      <c r="G27" s="125"/>
      <c r="H27" s="126"/>
    </row>
    <row r="28" spans="1:8" ht="15.75">
      <c r="A28" s="49" t="s">
        <v>10</v>
      </c>
      <c r="B28" s="49"/>
      <c r="C28" s="49" t="s">
        <v>11</v>
      </c>
      <c r="D28" s="49"/>
      <c r="E28" s="49"/>
      <c r="F28" s="70"/>
      <c r="G28" s="124">
        <f>SUM(G29)</f>
        <v>350</v>
      </c>
      <c r="H28" s="124">
        <f>SUM(H29)</f>
        <v>350</v>
      </c>
    </row>
    <row r="29" spans="1:8" ht="15.75">
      <c r="A29" s="14"/>
      <c r="B29" s="14" t="s">
        <v>54</v>
      </c>
      <c r="C29" s="14"/>
      <c r="D29" s="14" t="s">
        <v>396</v>
      </c>
      <c r="E29" s="14"/>
      <c r="F29" s="70"/>
      <c r="G29" s="125">
        <v>350</v>
      </c>
      <c r="H29" s="126">
        <v>350</v>
      </c>
    </row>
    <row r="30" spans="1:8" ht="15.75">
      <c r="A30" s="14"/>
      <c r="B30" s="14"/>
      <c r="C30" s="14"/>
      <c r="D30" s="14"/>
      <c r="E30" s="14"/>
      <c r="F30" s="70"/>
      <c r="G30" s="125"/>
      <c r="H30" s="126"/>
    </row>
    <row r="31" spans="1:8" ht="15.75" customHeight="1">
      <c r="A31" s="93" t="s">
        <v>408</v>
      </c>
      <c r="B31" s="93"/>
      <c r="C31" s="93"/>
      <c r="D31" s="93"/>
      <c r="E31" s="93"/>
      <c r="F31" s="100"/>
      <c r="G31" s="91">
        <f>SUM(G32)</f>
        <v>96800</v>
      </c>
      <c r="H31" s="91">
        <f>SUM(H32)</f>
        <v>96800</v>
      </c>
    </row>
    <row r="32" spans="1:8" ht="15.75" customHeight="1">
      <c r="A32" s="49" t="s">
        <v>6</v>
      </c>
      <c r="B32" s="49"/>
      <c r="C32" s="49" t="s">
        <v>7</v>
      </c>
      <c r="D32" s="49"/>
      <c r="E32" s="49"/>
      <c r="F32" s="14"/>
      <c r="G32" s="127">
        <f>G33+G36</f>
        <v>96800</v>
      </c>
      <c r="H32" s="127">
        <f>H33+H36</f>
        <v>96800</v>
      </c>
    </row>
    <row r="33" spans="1:8" ht="15.75" customHeight="1">
      <c r="A33" s="14"/>
      <c r="B33" s="49" t="s">
        <v>56</v>
      </c>
      <c r="C33" s="49"/>
      <c r="D33" s="49" t="s">
        <v>57</v>
      </c>
      <c r="E33" s="49"/>
      <c r="F33" s="49"/>
      <c r="G33" s="127">
        <f>SUM(G34:G35)</f>
        <v>59000</v>
      </c>
      <c r="H33" s="127">
        <f>SUM(H34:H35)</f>
        <v>59000</v>
      </c>
    </row>
    <row r="34" spans="1:8" ht="15.75" customHeight="1">
      <c r="A34" s="14"/>
      <c r="B34" s="14"/>
      <c r="C34" s="14"/>
      <c r="D34" s="14"/>
      <c r="E34" s="14" t="s">
        <v>58</v>
      </c>
      <c r="F34" s="14"/>
      <c r="G34" s="126">
        <v>46000</v>
      </c>
      <c r="H34" s="126">
        <v>46000</v>
      </c>
    </row>
    <row r="35" spans="1:8" ht="15.75" customHeight="1">
      <c r="A35" s="49"/>
      <c r="B35" s="49"/>
      <c r="C35" s="49"/>
      <c r="D35" s="49"/>
      <c r="E35" s="14" t="s">
        <v>59</v>
      </c>
      <c r="F35" s="14"/>
      <c r="G35" s="126">
        <v>13000</v>
      </c>
      <c r="H35" s="126">
        <v>13000</v>
      </c>
    </row>
    <row r="36" spans="1:8" ht="15.75" customHeight="1">
      <c r="A36" s="49"/>
      <c r="B36" s="49" t="s">
        <v>60</v>
      </c>
      <c r="C36" s="49"/>
      <c r="D36" s="49" t="s">
        <v>61</v>
      </c>
      <c r="E36" s="49"/>
      <c r="F36" s="49"/>
      <c r="G36" s="127">
        <f>G37+G39+G41</f>
        <v>37800</v>
      </c>
      <c r="H36" s="127">
        <f>H37+H39+H41</f>
        <v>37800</v>
      </c>
    </row>
    <row r="37" spans="1:8" ht="15.75" customHeight="1">
      <c r="A37" s="49"/>
      <c r="B37" s="14"/>
      <c r="C37" s="14" t="s">
        <v>62</v>
      </c>
      <c r="D37" s="14" t="s">
        <v>63</v>
      </c>
      <c r="E37" s="14"/>
      <c r="F37" s="14"/>
      <c r="G37" s="126">
        <f>SUM(G38)</f>
        <v>15000</v>
      </c>
      <c r="H37" s="126">
        <f>SUM(H38)</f>
        <v>15000</v>
      </c>
    </row>
    <row r="38" spans="1:8" ht="15.75" customHeight="1">
      <c r="A38" s="49"/>
      <c r="B38" s="14"/>
      <c r="C38" s="14"/>
      <c r="D38" s="14"/>
      <c r="E38" s="14" t="s">
        <v>64</v>
      </c>
      <c r="F38" s="14"/>
      <c r="G38" s="126">
        <v>15000</v>
      </c>
      <c r="H38" s="126">
        <v>15000</v>
      </c>
    </row>
    <row r="39" spans="1:8" ht="15.75" customHeight="1">
      <c r="A39" s="49"/>
      <c r="B39" s="14"/>
      <c r="C39" s="14" t="s">
        <v>65</v>
      </c>
      <c r="D39" s="14" t="s">
        <v>66</v>
      </c>
      <c r="E39" s="14"/>
      <c r="F39" s="14"/>
      <c r="G39" s="126">
        <f>SUM(G40)</f>
        <v>3000</v>
      </c>
      <c r="H39" s="126">
        <f>SUM(H40)</f>
        <v>3000</v>
      </c>
    </row>
    <row r="40" spans="1:8" ht="15.75" customHeight="1">
      <c r="A40" s="49"/>
      <c r="B40" s="14"/>
      <c r="C40" s="14"/>
      <c r="D40" s="14"/>
      <c r="E40" s="14" t="s">
        <v>67</v>
      </c>
      <c r="F40" s="14"/>
      <c r="G40" s="126">
        <v>3000</v>
      </c>
      <c r="H40" s="126">
        <v>3000</v>
      </c>
    </row>
    <row r="41" spans="1:8" ht="15.75" customHeight="1">
      <c r="A41" s="49"/>
      <c r="B41" s="14"/>
      <c r="C41" s="14" t="s">
        <v>68</v>
      </c>
      <c r="D41" s="14" t="s">
        <v>69</v>
      </c>
      <c r="E41" s="14"/>
      <c r="F41" s="14"/>
      <c r="G41" s="126">
        <f>SUM(G42:G44)</f>
        <v>19800</v>
      </c>
      <c r="H41" s="126">
        <f>SUM(H42:H44)</f>
        <v>19800</v>
      </c>
    </row>
    <row r="42" spans="1:8" ht="15.75" customHeight="1">
      <c r="A42" s="49"/>
      <c r="B42" s="14"/>
      <c r="C42" s="14"/>
      <c r="D42" s="14"/>
      <c r="E42" s="14" t="s">
        <v>70</v>
      </c>
      <c r="F42" s="14"/>
      <c r="G42" s="126">
        <v>19000</v>
      </c>
      <c r="H42" s="126">
        <v>19000</v>
      </c>
    </row>
    <row r="43" spans="1:8" ht="15.75" customHeight="1">
      <c r="A43" s="14"/>
      <c r="B43" s="14"/>
      <c r="C43" s="14"/>
      <c r="D43" s="14"/>
      <c r="E43" s="14" t="s">
        <v>71</v>
      </c>
      <c r="F43" s="14"/>
      <c r="G43" s="126">
        <v>300</v>
      </c>
      <c r="H43" s="126">
        <v>300</v>
      </c>
    </row>
    <row r="44" spans="1:8" ht="15.75" customHeight="1">
      <c r="A44" s="14"/>
      <c r="B44" s="14"/>
      <c r="C44" s="14"/>
      <c r="D44" s="14"/>
      <c r="E44" s="14" t="s">
        <v>72</v>
      </c>
      <c r="F44" s="14"/>
      <c r="G44" s="126">
        <v>500</v>
      </c>
      <c r="H44" s="126">
        <v>500</v>
      </c>
    </row>
    <row r="45" spans="1:8" ht="15.75" customHeight="1">
      <c r="A45" s="14"/>
      <c r="B45" s="14"/>
      <c r="C45" s="14"/>
      <c r="D45" s="14"/>
      <c r="E45" s="14"/>
      <c r="F45" s="14"/>
      <c r="G45" s="126"/>
      <c r="H45" s="126"/>
    </row>
    <row r="46" spans="1:8" ht="15.75" customHeight="1">
      <c r="A46" s="80" t="s">
        <v>73</v>
      </c>
      <c r="B46" s="85"/>
      <c r="C46" s="85"/>
      <c r="D46" s="85"/>
      <c r="E46" s="85"/>
      <c r="F46" s="93"/>
      <c r="G46" s="91">
        <f>SUM(G47)</f>
        <v>127</v>
      </c>
      <c r="H46" s="91">
        <f>SUM(H47)</f>
        <v>127</v>
      </c>
    </row>
    <row r="47" spans="1:8" ht="15.75" customHeight="1">
      <c r="A47" s="49" t="s">
        <v>8</v>
      </c>
      <c r="B47" s="49"/>
      <c r="C47" s="49" t="s">
        <v>9</v>
      </c>
      <c r="D47" s="49"/>
      <c r="E47" s="49"/>
      <c r="F47" s="14"/>
      <c r="G47" s="126">
        <f>G48+G49</f>
        <v>127</v>
      </c>
      <c r="H47" s="126">
        <f>H48+H49</f>
        <v>127</v>
      </c>
    </row>
    <row r="48" spans="1:8" ht="15.75" customHeight="1">
      <c r="A48" s="49"/>
      <c r="B48" s="49"/>
      <c r="C48" s="14" t="s">
        <v>74</v>
      </c>
      <c r="D48" s="14" t="s">
        <v>75</v>
      </c>
      <c r="E48" s="14"/>
      <c r="F48" s="14"/>
      <c r="G48" s="126">
        <v>100</v>
      </c>
      <c r="H48" s="126">
        <v>100</v>
      </c>
    </row>
    <row r="49" spans="1:8" ht="15.75" customHeight="1">
      <c r="A49" s="14"/>
      <c r="B49" s="14"/>
      <c r="C49" s="14" t="s">
        <v>76</v>
      </c>
      <c r="D49" s="14" t="s">
        <v>77</v>
      </c>
      <c r="E49" s="14"/>
      <c r="F49" s="14"/>
      <c r="G49" s="126">
        <v>27</v>
      </c>
      <c r="H49" s="126">
        <v>27</v>
      </c>
    </row>
    <row r="50" spans="1:8" ht="15.75" customHeight="1">
      <c r="A50" s="14"/>
      <c r="B50" s="14"/>
      <c r="C50" s="14"/>
      <c r="D50" s="14"/>
      <c r="E50" s="14"/>
      <c r="F50" s="14"/>
      <c r="G50" s="126"/>
      <c r="H50" s="126"/>
    </row>
    <row r="51" spans="1:8" ht="15.75" customHeight="1">
      <c r="A51" s="80" t="s">
        <v>78</v>
      </c>
      <c r="B51" s="85"/>
      <c r="C51" s="85"/>
      <c r="D51" s="85"/>
      <c r="E51" s="86"/>
      <c r="F51" s="93"/>
      <c r="G51" s="91">
        <f>SUM(G52)</f>
        <v>43018</v>
      </c>
      <c r="H51" s="91">
        <f>SUM(H52)</f>
        <v>62107</v>
      </c>
    </row>
    <row r="52" spans="1:8" ht="15.75" customHeight="1">
      <c r="A52" s="49" t="s">
        <v>8</v>
      </c>
      <c r="B52" s="49"/>
      <c r="C52" s="49" t="s">
        <v>9</v>
      </c>
      <c r="D52" s="49"/>
      <c r="E52" s="49"/>
      <c r="F52" s="14"/>
      <c r="G52" s="126">
        <f>G55+G58+G54+G53</f>
        <v>43018</v>
      </c>
      <c r="H52" s="126">
        <f>H55+H58+H54+H53</f>
        <v>62107</v>
      </c>
    </row>
    <row r="53" spans="1:8" ht="15.75" customHeight="1">
      <c r="A53" s="49"/>
      <c r="B53" s="49"/>
      <c r="C53" s="14" t="s">
        <v>114</v>
      </c>
      <c r="D53" s="14" t="s">
        <v>383</v>
      </c>
      <c r="E53" s="14"/>
      <c r="F53" s="14"/>
      <c r="G53" s="126">
        <v>0</v>
      </c>
      <c r="H53" s="126">
        <v>39</v>
      </c>
    </row>
    <row r="54" spans="1:8" ht="15.75" customHeight="1">
      <c r="A54" s="14"/>
      <c r="B54" s="14"/>
      <c r="C54" s="14" t="s">
        <v>79</v>
      </c>
      <c r="D54" s="14" t="s">
        <v>80</v>
      </c>
      <c r="E54" s="14"/>
      <c r="F54" s="14"/>
      <c r="G54" s="126">
        <v>787</v>
      </c>
      <c r="H54" s="126">
        <v>787</v>
      </c>
    </row>
    <row r="55" spans="1:8" ht="15.75" customHeight="1">
      <c r="A55" s="14"/>
      <c r="B55" s="14"/>
      <c r="C55" s="14" t="s">
        <v>81</v>
      </c>
      <c r="D55" s="14" t="s">
        <v>82</v>
      </c>
      <c r="E55" s="14"/>
      <c r="F55" s="14"/>
      <c r="G55" s="126">
        <f>SUM(G56:G57)</f>
        <v>33000</v>
      </c>
      <c r="H55" s="126">
        <f>SUM(H56:H57)</f>
        <v>48000</v>
      </c>
    </row>
    <row r="56" spans="1:8" ht="15.75" customHeight="1">
      <c r="A56" s="14"/>
      <c r="B56" s="14"/>
      <c r="C56" s="14"/>
      <c r="D56" s="14"/>
      <c r="E56" s="14" t="s">
        <v>83</v>
      </c>
      <c r="F56" s="14"/>
      <c r="G56" s="126">
        <v>32400</v>
      </c>
      <c r="H56" s="126">
        <v>47400</v>
      </c>
    </row>
    <row r="57" spans="1:8" ht="15.75" customHeight="1">
      <c r="A57" s="14"/>
      <c r="B57" s="14"/>
      <c r="C57" s="14"/>
      <c r="D57" s="14"/>
      <c r="E57" s="14" t="s">
        <v>84</v>
      </c>
      <c r="F57" s="14"/>
      <c r="G57" s="126">
        <v>600</v>
      </c>
      <c r="H57" s="126">
        <v>600</v>
      </c>
    </row>
    <row r="58" spans="1:8" ht="15.75" customHeight="1">
      <c r="A58" s="14"/>
      <c r="B58" s="14"/>
      <c r="C58" s="14" t="s">
        <v>76</v>
      </c>
      <c r="D58" s="14" t="s">
        <v>77</v>
      </c>
      <c r="E58" s="14"/>
      <c r="F58" s="14"/>
      <c r="G58" s="126">
        <v>9231</v>
      </c>
      <c r="H58" s="126">
        <v>13281</v>
      </c>
    </row>
    <row r="59" spans="1:8" ht="15.75" customHeight="1">
      <c r="A59" s="14"/>
      <c r="B59" s="14"/>
      <c r="C59" s="14"/>
      <c r="D59" s="14"/>
      <c r="E59" s="14"/>
      <c r="F59" s="14"/>
      <c r="G59" s="126"/>
      <c r="H59" s="126"/>
    </row>
    <row r="60" spans="1:8" ht="15.75" customHeight="1">
      <c r="A60" s="14"/>
      <c r="B60" s="14"/>
      <c r="C60" s="14"/>
      <c r="D60" s="14"/>
      <c r="E60" s="14"/>
      <c r="F60" s="14"/>
      <c r="G60" s="126"/>
      <c r="H60" s="126"/>
    </row>
    <row r="61" spans="1:8" ht="15.75" customHeight="1">
      <c r="A61" s="93" t="s">
        <v>430</v>
      </c>
      <c r="B61" s="93"/>
      <c r="C61" s="93"/>
      <c r="D61" s="93"/>
      <c r="E61" s="93"/>
      <c r="F61" s="93"/>
      <c r="G61" s="91">
        <f>G62+G71</f>
        <v>95003</v>
      </c>
      <c r="H61" s="91">
        <f>H62+H71</f>
        <v>109208</v>
      </c>
    </row>
    <row r="62" spans="1:8" ht="15.75" customHeight="1">
      <c r="A62" s="49" t="s">
        <v>4</v>
      </c>
      <c r="B62" s="49"/>
      <c r="C62" s="49" t="s">
        <v>5</v>
      </c>
      <c r="D62" s="49"/>
      <c r="E62" s="14"/>
      <c r="F62" s="14"/>
      <c r="G62" s="126">
        <f>G63+G69</f>
        <v>95003</v>
      </c>
      <c r="H62" s="126">
        <f>H63</f>
        <v>109202</v>
      </c>
    </row>
    <row r="63" spans="1:8" ht="15.75" customHeight="1">
      <c r="A63" s="14"/>
      <c r="B63" s="14" t="s">
        <v>85</v>
      </c>
      <c r="C63" s="14"/>
      <c r="D63" s="14" t="s">
        <v>86</v>
      </c>
      <c r="E63" s="14"/>
      <c r="F63" s="14"/>
      <c r="G63" s="126">
        <f>SUM(G64:G68)</f>
        <v>95003</v>
      </c>
      <c r="H63" s="126">
        <f>SUM(H64:H69)</f>
        <v>109202</v>
      </c>
    </row>
    <row r="64" spans="1:8" ht="15.75" customHeight="1">
      <c r="A64" s="49"/>
      <c r="B64" s="49"/>
      <c r="C64" s="14" t="s">
        <v>87</v>
      </c>
      <c r="D64" s="14" t="s">
        <v>88</v>
      </c>
      <c r="E64" s="14"/>
      <c r="F64" s="14"/>
      <c r="G64" s="126">
        <v>24503</v>
      </c>
      <c r="H64" s="126">
        <v>24503</v>
      </c>
    </row>
    <row r="65" spans="1:8" ht="15.75" customHeight="1">
      <c r="A65" s="14"/>
      <c r="B65" s="14"/>
      <c r="C65" s="14" t="s">
        <v>95</v>
      </c>
      <c r="D65" s="14" t="s">
        <v>395</v>
      </c>
      <c r="E65" s="14"/>
      <c r="F65" s="14"/>
      <c r="G65" s="126">
        <v>24449</v>
      </c>
      <c r="H65" s="126">
        <v>24449</v>
      </c>
    </row>
    <row r="66" spans="1:8" ht="15.75" customHeight="1">
      <c r="A66" s="14"/>
      <c r="B66" s="14"/>
      <c r="C66" s="14" t="s">
        <v>97</v>
      </c>
      <c r="D66" s="14" t="s">
        <v>394</v>
      </c>
      <c r="E66" s="14"/>
      <c r="F66" s="14"/>
      <c r="G66" s="126">
        <v>11805</v>
      </c>
      <c r="H66" s="126">
        <v>13613</v>
      </c>
    </row>
    <row r="67" spans="1:8" ht="15.75" customHeight="1">
      <c r="A67" s="14"/>
      <c r="B67" s="14"/>
      <c r="C67" s="14" t="s">
        <v>99</v>
      </c>
      <c r="D67" s="14" t="s">
        <v>100</v>
      </c>
      <c r="E67" s="14"/>
      <c r="F67" s="14"/>
      <c r="G67" s="126">
        <v>1362</v>
      </c>
      <c r="H67" s="126">
        <v>1362</v>
      </c>
    </row>
    <row r="68" spans="1:8" ht="15.75" customHeight="1">
      <c r="A68" s="14"/>
      <c r="B68" s="14"/>
      <c r="C68" s="14" t="s">
        <v>101</v>
      </c>
      <c r="D68" s="14" t="s">
        <v>102</v>
      </c>
      <c r="E68" s="14"/>
      <c r="F68" s="14"/>
      <c r="G68" s="126">
        <v>32884</v>
      </c>
      <c r="H68" s="126">
        <v>42294</v>
      </c>
    </row>
    <row r="69" spans="1:8" ht="15.75" customHeight="1">
      <c r="A69" s="14"/>
      <c r="B69" s="14"/>
      <c r="C69" s="14" t="s">
        <v>103</v>
      </c>
      <c r="D69" s="14" t="s">
        <v>429</v>
      </c>
      <c r="E69" s="14"/>
      <c r="F69" s="14"/>
      <c r="G69" s="126">
        <v>0</v>
      </c>
      <c r="H69" s="126">
        <v>2981</v>
      </c>
    </row>
    <row r="70" spans="1:8" ht="15.75" customHeight="1">
      <c r="A70" s="14"/>
      <c r="B70" s="14"/>
      <c r="C70" s="14"/>
      <c r="D70" s="14"/>
      <c r="E70" s="14"/>
      <c r="F70" s="14"/>
      <c r="G70" s="126"/>
      <c r="H70" s="126"/>
    </row>
    <row r="71" spans="1:8" ht="15.75" customHeight="1">
      <c r="A71" s="49" t="s">
        <v>13</v>
      </c>
      <c r="B71" s="49"/>
      <c r="C71" s="49" t="s">
        <v>14</v>
      </c>
      <c r="D71" s="49"/>
      <c r="E71" s="49"/>
      <c r="F71" s="14"/>
      <c r="G71" s="127">
        <f>G72</f>
        <v>0</v>
      </c>
      <c r="H71" s="127">
        <f>H72</f>
        <v>6</v>
      </c>
    </row>
    <row r="72" spans="1:8" ht="15.75" customHeight="1">
      <c r="A72" s="14"/>
      <c r="B72" s="14" t="s">
        <v>105</v>
      </c>
      <c r="C72" s="14"/>
      <c r="D72" s="14" t="s">
        <v>106</v>
      </c>
      <c r="E72" s="14"/>
      <c r="F72" s="14"/>
      <c r="G72" s="126">
        <f>G73</f>
        <v>0</v>
      </c>
      <c r="H72" s="126">
        <f>H73</f>
        <v>6</v>
      </c>
    </row>
    <row r="73" spans="1:8" ht="15.75" customHeight="1">
      <c r="A73" s="14"/>
      <c r="B73" s="14"/>
      <c r="C73" s="14"/>
      <c r="D73" s="14"/>
      <c r="E73" s="14" t="s">
        <v>107</v>
      </c>
      <c r="F73" s="14"/>
      <c r="G73" s="126">
        <v>0</v>
      </c>
      <c r="H73" s="126">
        <v>6</v>
      </c>
    </row>
    <row r="74" spans="1:8" ht="15.75" customHeight="1">
      <c r="A74" s="14"/>
      <c r="B74" s="14"/>
      <c r="C74" s="14"/>
      <c r="D74" s="14"/>
      <c r="E74" s="14"/>
      <c r="F74" s="14"/>
      <c r="G74" s="126"/>
      <c r="H74" s="126"/>
    </row>
    <row r="75" spans="1:8" ht="15.75" customHeight="1">
      <c r="A75" s="93" t="s">
        <v>108</v>
      </c>
      <c r="B75" s="93"/>
      <c r="C75" s="93"/>
      <c r="D75" s="93"/>
      <c r="E75" s="93"/>
      <c r="F75" s="93"/>
      <c r="G75" s="91">
        <f>SUM(G76)</f>
        <v>193900</v>
      </c>
      <c r="H75" s="91">
        <f>SUM(H76)</f>
        <v>193900</v>
      </c>
    </row>
    <row r="76" spans="1:8" ht="15.75" customHeight="1">
      <c r="A76" s="49" t="s">
        <v>20</v>
      </c>
      <c r="B76" s="49"/>
      <c r="C76" s="49" t="s">
        <v>19</v>
      </c>
      <c r="D76" s="49"/>
      <c r="E76" s="49"/>
      <c r="F76" s="14"/>
      <c r="G76" s="126">
        <f>SUM(G77)</f>
        <v>193900</v>
      </c>
      <c r="H76" s="126">
        <f>SUM(H77)</f>
        <v>193900</v>
      </c>
    </row>
    <row r="77" spans="1:8" ht="15.75" customHeight="1">
      <c r="A77" s="14"/>
      <c r="B77" s="14" t="s">
        <v>109</v>
      </c>
      <c r="C77" s="14"/>
      <c r="D77" s="14" t="s">
        <v>110</v>
      </c>
      <c r="E77" s="14"/>
      <c r="F77" s="14"/>
      <c r="G77" s="126">
        <f>G78</f>
        <v>193900</v>
      </c>
      <c r="H77" s="126">
        <f>H78</f>
        <v>193900</v>
      </c>
    </row>
    <row r="78" spans="1:8" ht="15.75" customHeight="1">
      <c r="A78" s="14"/>
      <c r="B78" s="14"/>
      <c r="C78" s="14" t="s">
        <v>111</v>
      </c>
      <c r="D78" s="14"/>
      <c r="E78" s="14" t="s">
        <v>112</v>
      </c>
      <c r="F78" s="14"/>
      <c r="G78" s="126">
        <v>193900</v>
      </c>
      <c r="H78" s="126">
        <v>193900</v>
      </c>
    </row>
    <row r="79" spans="1:8" ht="15.75" customHeight="1">
      <c r="A79" s="14"/>
      <c r="B79" s="14"/>
      <c r="C79" s="14"/>
      <c r="D79" s="14"/>
      <c r="E79" s="14"/>
      <c r="F79" s="14"/>
      <c r="G79" s="126"/>
      <c r="H79" s="126"/>
    </row>
    <row r="80" spans="1:8" ht="15.75" customHeight="1">
      <c r="A80" s="80" t="s">
        <v>243</v>
      </c>
      <c r="B80" s="85"/>
      <c r="C80" s="85"/>
      <c r="D80" s="85"/>
      <c r="E80" s="86"/>
      <c r="F80" s="104"/>
      <c r="G80" s="99">
        <f>G81</f>
        <v>0</v>
      </c>
      <c r="H80" s="99">
        <f>H81</f>
        <v>7544</v>
      </c>
    </row>
    <row r="81" spans="1:8" ht="15.75" customHeight="1">
      <c r="A81" s="49" t="s">
        <v>4</v>
      </c>
      <c r="B81" s="49"/>
      <c r="C81" s="49" t="s">
        <v>5</v>
      </c>
      <c r="D81" s="49"/>
      <c r="E81" s="14"/>
      <c r="F81" s="71"/>
      <c r="G81" s="126">
        <f>G82</f>
        <v>0</v>
      </c>
      <c r="H81" s="126">
        <f>H82</f>
        <v>7544</v>
      </c>
    </row>
    <row r="82" spans="1:8" ht="15.75" customHeight="1">
      <c r="A82" s="14"/>
      <c r="B82" s="14" t="s">
        <v>47</v>
      </c>
      <c r="C82" s="14"/>
      <c r="D82" s="14" t="s">
        <v>393</v>
      </c>
      <c r="E82" s="14"/>
      <c r="F82" s="14"/>
      <c r="G82" s="126">
        <v>0</v>
      </c>
      <c r="H82" s="126">
        <v>7544</v>
      </c>
    </row>
    <row r="83" spans="1:8" ht="15.75" customHeight="1">
      <c r="A83" s="14"/>
      <c r="B83" s="14"/>
      <c r="C83" s="14"/>
      <c r="D83" s="14"/>
      <c r="E83" s="14"/>
      <c r="F83" s="14"/>
      <c r="G83" s="126"/>
      <c r="H83" s="126"/>
    </row>
    <row r="84" spans="1:8" ht="15.75" customHeight="1">
      <c r="A84" s="80" t="s">
        <v>244</v>
      </c>
      <c r="B84" s="85"/>
      <c r="C84" s="85"/>
      <c r="D84" s="80"/>
      <c r="E84" s="88"/>
      <c r="F84" s="104"/>
      <c r="G84" s="99">
        <f>G85</f>
        <v>0</v>
      </c>
      <c r="H84" s="99">
        <f>H85</f>
        <v>4553</v>
      </c>
    </row>
    <row r="85" spans="1:8" ht="15.75" customHeight="1">
      <c r="A85" s="49" t="s">
        <v>4</v>
      </c>
      <c r="B85" s="49"/>
      <c r="C85" s="49" t="s">
        <v>5</v>
      </c>
      <c r="D85" s="49"/>
      <c r="E85" s="14"/>
      <c r="F85" s="71"/>
      <c r="G85" s="126">
        <f>G86</f>
        <v>0</v>
      </c>
      <c r="H85" s="126">
        <f>H86</f>
        <v>4553</v>
      </c>
    </row>
    <row r="86" spans="1:8" ht="15.75" customHeight="1">
      <c r="A86" s="14"/>
      <c r="B86" s="14" t="s">
        <v>47</v>
      </c>
      <c r="C86" s="14"/>
      <c r="D86" s="14" t="s">
        <v>393</v>
      </c>
      <c r="E86" s="14"/>
      <c r="F86" s="14"/>
      <c r="G86" s="126">
        <v>0</v>
      </c>
      <c r="H86" s="126">
        <v>4553</v>
      </c>
    </row>
    <row r="87" spans="1:8" ht="15.75" customHeight="1">
      <c r="A87" s="14"/>
      <c r="B87" s="14"/>
      <c r="C87" s="14"/>
      <c r="D87" s="14"/>
      <c r="E87" s="14"/>
      <c r="F87" s="14"/>
      <c r="G87" s="126"/>
      <c r="H87" s="126"/>
    </row>
    <row r="88" spans="1:8" ht="15.75" customHeight="1">
      <c r="A88" s="80" t="s">
        <v>113</v>
      </c>
      <c r="B88" s="85"/>
      <c r="C88" s="85"/>
      <c r="D88" s="85"/>
      <c r="E88" s="86"/>
      <c r="F88" s="93"/>
      <c r="G88" s="91">
        <f>SUM(G89)</f>
        <v>508</v>
      </c>
      <c r="H88" s="91">
        <f>SUM(H89)</f>
        <v>508</v>
      </c>
    </row>
    <row r="89" spans="1:8" ht="15.75" customHeight="1">
      <c r="A89" s="49" t="s">
        <v>8</v>
      </c>
      <c r="B89" s="49"/>
      <c r="C89" s="49" t="s">
        <v>9</v>
      </c>
      <c r="D89" s="49"/>
      <c r="E89" s="49"/>
      <c r="F89" s="14"/>
      <c r="G89" s="126">
        <f>SUM(G90:G91)</f>
        <v>508</v>
      </c>
      <c r="H89" s="126">
        <f>SUM(H90:H91)</f>
        <v>508</v>
      </c>
    </row>
    <row r="90" spans="1:8" ht="15.75" customHeight="1">
      <c r="A90" s="14"/>
      <c r="B90" s="14"/>
      <c r="C90" s="14" t="s">
        <v>114</v>
      </c>
      <c r="D90" s="14" t="s">
        <v>115</v>
      </c>
      <c r="E90" s="14"/>
      <c r="F90" s="14"/>
      <c r="G90" s="126">
        <v>400</v>
      </c>
      <c r="H90" s="126">
        <v>400</v>
      </c>
    </row>
    <row r="91" spans="1:8" ht="15.75" customHeight="1">
      <c r="A91" s="14"/>
      <c r="B91" s="14"/>
      <c r="C91" s="14" t="s">
        <v>76</v>
      </c>
      <c r="D91" s="14" t="s">
        <v>77</v>
      </c>
      <c r="E91" s="14"/>
      <c r="F91" s="14"/>
      <c r="G91" s="126">
        <v>108</v>
      </c>
      <c r="H91" s="126">
        <v>108</v>
      </c>
    </row>
    <row r="92" spans="1:8" ht="15.75" customHeight="1">
      <c r="A92" s="14"/>
      <c r="B92" s="14"/>
      <c r="C92" s="14"/>
      <c r="D92" s="14"/>
      <c r="E92" s="14"/>
      <c r="F92" s="14"/>
      <c r="G92" s="126"/>
      <c r="H92" s="126"/>
    </row>
    <row r="93" spans="1:8" ht="15.75" customHeight="1">
      <c r="A93" s="80" t="s">
        <v>116</v>
      </c>
      <c r="B93" s="85"/>
      <c r="C93" s="85"/>
      <c r="D93" s="85"/>
      <c r="E93" s="85"/>
      <c r="F93" s="85"/>
      <c r="G93" s="91">
        <f>SUM(G94+G97)</f>
        <v>1385</v>
      </c>
      <c r="H93" s="91">
        <f>SUM(H94+H97)</f>
        <v>1553</v>
      </c>
    </row>
    <row r="94" spans="1:8" ht="15.75" customHeight="1">
      <c r="A94" s="49" t="s">
        <v>8</v>
      </c>
      <c r="B94" s="49"/>
      <c r="C94" s="49" t="s">
        <v>9</v>
      </c>
      <c r="D94" s="49"/>
      <c r="E94" s="49"/>
      <c r="F94" s="14"/>
      <c r="G94" s="126">
        <f>SUM(G95:G96)</f>
        <v>1385</v>
      </c>
      <c r="H94" s="126">
        <f>SUM(H95:H96)</f>
        <v>1385</v>
      </c>
    </row>
    <row r="95" spans="1:8" ht="15.75" customHeight="1">
      <c r="A95" s="14"/>
      <c r="B95" s="14"/>
      <c r="C95" s="14" t="s">
        <v>74</v>
      </c>
      <c r="D95" s="14" t="s">
        <v>75</v>
      </c>
      <c r="E95" s="14"/>
      <c r="F95" s="14"/>
      <c r="G95" s="126">
        <v>1090</v>
      </c>
      <c r="H95" s="126">
        <v>1090</v>
      </c>
    </row>
    <row r="96" spans="1:8" ht="15.75" customHeight="1">
      <c r="A96" s="14"/>
      <c r="B96" s="14"/>
      <c r="C96" s="14" t="s">
        <v>76</v>
      </c>
      <c r="D96" s="14" t="s">
        <v>77</v>
      </c>
      <c r="E96" s="14"/>
      <c r="F96" s="14"/>
      <c r="G96" s="126">
        <v>295</v>
      </c>
      <c r="H96" s="126">
        <v>295</v>
      </c>
    </row>
    <row r="97" spans="1:8" ht="15.75" customHeight="1">
      <c r="A97" s="49" t="s">
        <v>17</v>
      </c>
      <c r="B97" s="14"/>
      <c r="C97" s="14" t="s">
        <v>384</v>
      </c>
      <c r="D97" s="14" t="s">
        <v>385</v>
      </c>
      <c r="E97" s="14"/>
      <c r="F97" s="14"/>
      <c r="G97" s="126">
        <v>0</v>
      </c>
      <c r="H97" s="126">
        <v>168</v>
      </c>
    </row>
    <row r="98" spans="1:8" ht="15.75" customHeight="1">
      <c r="A98" s="14"/>
      <c r="B98" s="14"/>
      <c r="C98" s="14"/>
      <c r="D98" s="14"/>
      <c r="E98" s="14"/>
      <c r="F98" s="14"/>
      <c r="G98" s="126"/>
      <c r="H98" s="126"/>
    </row>
    <row r="99" spans="1:8" ht="15.75" customHeight="1">
      <c r="A99" s="80" t="s">
        <v>117</v>
      </c>
      <c r="B99" s="85"/>
      <c r="C99" s="85"/>
      <c r="D99" s="85"/>
      <c r="E99" s="85"/>
      <c r="F99" s="85"/>
      <c r="G99" s="91">
        <f>SUM(G100)</f>
        <v>1016</v>
      </c>
      <c r="H99" s="91">
        <f>SUM(H100)</f>
        <v>1162</v>
      </c>
    </row>
    <row r="100" spans="1:8" ht="15.75" customHeight="1">
      <c r="A100" s="49" t="s">
        <v>8</v>
      </c>
      <c r="B100" s="49"/>
      <c r="C100" s="49" t="s">
        <v>9</v>
      </c>
      <c r="D100" s="49"/>
      <c r="E100" s="49"/>
      <c r="F100" s="14"/>
      <c r="G100" s="126">
        <f>SUM(G101:G103)</f>
        <v>1016</v>
      </c>
      <c r="H100" s="126">
        <f>SUM(H101:H103)</f>
        <v>1162</v>
      </c>
    </row>
    <row r="101" spans="1:8" ht="15.75" customHeight="1">
      <c r="A101" s="14"/>
      <c r="B101" s="14"/>
      <c r="C101" s="14" t="s">
        <v>74</v>
      </c>
      <c r="D101" s="14" t="s">
        <v>118</v>
      </c>
      <c r="E101" s="14"/>
      <c r="F101" s="14"/>
      <c r="G101" s="126">
        <v>800</v>
      </c>
      <c r="H101" s="126">
        <v>800</v>
      </c>
    </row>
    <row r="102" spans="1:8" ht="15.75" customHeight="1">
      <c r="A102" s="14"/>
      <c r="B102" s="14"/>
      <c r="C102" s="14" t="s">
        <v>74</v>
      </c>
      <c r="D102" s="14" t="s">
        <v>75</v>
      </c>
      <c r="E102" s="14"/>
      <c r="F102" s="14"/>
      <c r="G102" s="126">
        <v>0</v>
      </c>
      <c r="H102" s="126">
        <v>146</v>
      </c>
    </row>
    <row r="103" spans="1:8" ht="15.75" customHeight="1">
      <c r="A103" s="14"/>
      <c r="B103" s="14"/>
      <c r="C103" s="14" t="s">
        <v>76</v>
      </c>
      <c r="D103" s="14" t="s">
        <v>77</v>
      </c>
      <c r="E103" s="14"/>
      <c r="F103" s="14"/>
      <c r="G103" s="126">
        <v>216</v>
      </c>
      <c r="H103" s="126">
        <v>216</v>
      </c>
    </row>
    <row r="104" spans="1:8" ht="15.75" customHeight="1">
      <c r="A104" s="14"/>
      <c r="B104" s="14"/>
      <c r="C104" s="14"/>
      <c r="D104" s="14"/>
      <c r="E104" s="14"/>
      <c r="F104" s="14"/>
      <c r="G104" s="126"/>
      <c r="H104" s="126"/>
    </row>
    <row r="105" spans="1:8" ht="15.75" customHeight="1">
      <c r="A105" s="80" t="s">
        <v>119</v>
      </c>
      <c r="B105" s="85"/>
      <c r="C105" s="85"/>
      <c r="D105" s="85"/>
      <c r="E105" s="85"/>
      <c r="F105" s="85"/>
      <c r="G105" s="91">
        <f>SUM(G106)</f>
        <v>1000</v>
      </c>
      <c r="H105" s="91">
        <f>SUM(H106)</f>
        <v>1000</v>
      </c>
    </row>
    <row r="106" spans="1:8" ht="15.75" customHeight="1">
      <c r="A106" s="49" t="s">
        <v>4</v>
      </c>
      <c r="B106" s="49"/>
      <c r="C106" s="49" t="s">
        <v>5</v>
      </c>
      <c r="D106" s="49"/>
      <c r="E106" s="14"/>
      <c r="F106" s="71"/>
      <c r="G106" s="128">
        <f>SUM(G107)</f>
        <v>1000</v>
      </c>
      <c r="H106" s="128">
        <f>SUM(H107)</f>
        <v>1000</v>
      </c>
    </row>
    <row r="107" spans="1:8" ht="15.75" customHeight="1">
      <c r="A107" s="14"/>
      <c r="B107" s="14" t="s">
        <v>47</v>
      </c>
      <c r="C107" s="14"/>
      <c r="D107" s="14" t="s">
        <v>48</v>
      </c>
      <c r="E107" s="14"/>
      <c r="F107" s="14"/>
      <c r="G107" s="126">
        <v>1000</v>
      </c>
      <c r="H107" s="126">
        <v>1000</v>
      </c>
    </row>
    <row r="108" spans="1:8" ht="15.75" customHeight="1">
      <c r="A108" s="14"/>
      <c r="B108" s="14"/>
      <c r="C108" s="14"/>
      <c r="D108" s="14"/>
      <c r="E108" s="14"/>
      <c r="F108" s="14"/>
      <c r="G108" s="126"/>
      <c r="H108" s="126"/>
    </row>
    <row r="109" spans="1:8" ht="15.75" customHeight="1">
      <c r="A109" s="80" t="s">
        <v>120</v>
      </c>
      <c r="B109" s="85"/>
      <c r="C109" s="85"/>
      <c r="D109" s="85"/>
      <c r="E109" s="85"/>
      <c r="F109" s="85"/>
      <c r="G109" s="91">
        <f>G110+G112</f>
        <v>2954</v>
      </c>
      <c r="H109" s="91">
        <f>SUM(H112)</f>
        <v>2954</v>
      </c>
    </row>
    <row r="110" spans="1:8" ht="15.75" customHeight="1">
      <c r="A110" s="49" t="s">
        <v>10</v>
      </c>
      <c r="B110" s="49"/>
      <c r="C110" s="49" t="s">
        <v>11</v>
      </c>
      <c r="D110" s="49"/>
      <c r="E110" s="49"/>
      <c r="F110" s="70"/>
      <c r="G110" s="128">
        <f>G111</f>
        <v>2954</v>
      </c>
      <c r="H110" s="128">
        <f>H111</f>
        <v>0</v>
      </c>
    </row>
    <row r="111" spans="1:8" ht="15.75" customHeight="1">
      <c r="A111" s="109"/>
      <c r="B111" s="28" t="s">
        <v>121</v>
      </c>
      <c r="C111" s="28" t="s">
        <v>122</v>
      </c>
      <c r="D111" s="28"/>
      <c r="E111" s="28"/>
      <c r="F111" s="28"/>
      <c r="G111" s="129">
        <v>2954</v>
      </c>
      <c r="H111" s="128">
        <v>0</v>
      </c>
    </row>
    <row r="112" spans="1:8" ht="15.75" customHeight="1">
      <c r="A112" s="49" t="s">
        <v>4</v>
      </c>
      <c r="B112" s="49"/>
      <c r="C112" s="49" t="s">
        <v>5</v>
      </c>
      <c r="D112" s="49"/>
      <c r="E112" s="14"/>
      <c r="F112" s="14"/>
      <c r="G112" s="127">
        <f>SUM(G113)</f>
        <v>0</v>
      </c>
      <c r="H112" s="127">
        <f>SUM(H113)</f>
        <v>2954</v>
      </c>
    </row>
    <row r="113" spans="1:8" ht="15.75" customHeight="1">
      <c r="A113" s="14"/>
      <c r="B113" s="14" t="s">
        <v>47</v>
      </c>
      <c r="C113" s="14"/>
      <c r="D113" s="14" t="s">
        <v>399</v>
      </c>
      <c r="E113" s="14"/>
      <c r="F113" s="14"/>
      <c r="G113" s="126">
        <f>G114</f>
        <v>0</v>
      </c>
      <c r="H113" s="126">
        <f>H114</f>
        <v>2954</v>
      </c>
    </row>
    <row r="114" spans="1:8" ht="15.75" customHeight="1">
      <c r="A114" s="14"/>
      <c r="B114" s="14"/>
      <c r="C114" s="14"/>
      <c r="D114" s="14"/>
      <c r="E114" s="14" t="s">
        <v>386</v>
      </c>
      <c r="F114" s="14"/>
      <c r="G114" s="126">
        <v>0</v>
      </c>
      <c r="H114" s="126">
        <v>2954</v>
      </c>
    </row>
    <row r="115" spans="1:8" ht="15.75" customHeight="1">
      <c r="A115" s="14"/>
      <c r="B115" s="14"/>
      <c r="C115" s="14"/>
      <c r="D115" s="14"/>
      <c r="E115" s="14"/>
      <c r="F115" s="14"/>
      <c r="G115" s="126"/>
      <c r="H115" s="126"/>
    </row>
    <row r="116" spans="1:8" ht="15.75" customHeight="1">
      <c r="A116" s="80" t="s">
        <v>123</v>
      </c>
      <c r="B116" s="85"/>
      <c r="C116" s="85"/>
      <c r="D116" s="85"/>
      <c r="E116" s="85"/>
      <c r="F116" s="85"/>
      <c r="G116" s="91">
        <f>SUM(G117)</f>
        <v>22860</v>
      </c>
      <c r="H116" s="91">
        <f>SUM(H117)</f>
        <v>22860</v>
      </c>
    </row>
    <row r="117" spans="1:8" ht="15.75" customHeight="1">
      <c r="A117" s="49" t="s">
        <v>8</v>
      </c>
      <c r="B117" s="49"/>
      <c r="C117" s="49" t="s">
        <v>9</v>
      </c>
      <c r="D117" s="49"/>
      <c r="E117" s="49"/>
      <c r="F117" s="14"/>
      <c r="G117" s="126">
        <f>SUM(G118:G119)</f>
        <v>22860</v>
      </c>
      <c r="H117" s="126">
        <f>SUM(H118:H119)</f>
        <v>22860</v>
      </c>
    </row>
    <row r="118" spans="1:8" ht="15.75" customHeight="1">
      <c r="A118" s="14"/>
      <c r="B118" s="14"/>
      <c r="C118" s="14" t="s">
        <v>74</v>
      </c>
      <c r="D118" s="14" t="s">
        <v>75</v>
      </c>
      <c r="E118" s="14"/>
      <c r="F118" s="14"/>
      <c r="G118" s="126">
        <v>18000</v>
      </c>
      <c r="H118" s="126">
        <v>18000</v>
      </c>
    </row>
    <row r="119" spans="1:8" ht="15.75" customHeight="1">
      <c r="A119" s="14"/>
      <c r="B119" s="14"/>
      <c r="C119" s="14" t="s">
        <v>76</v>
      </c>
      <c r="D119" s="14" t="s">
        <v>77</v>
      </c>
      <c r="E119" s="14"/>
      <c r="F119" s="14"/>
      <c r="G119" s="126">
        <v>4860</v>
      </c>
      <c r="H119" s="126">
        <v>4860</v>
      </c>
    </row>
    <row r="120" spans="1:8" ht="15.75" customHeight="1">
      <c r="A120" s="14"/>
      <c r="B120" s="14"/>
      <c r="C120" s="14"/>
      <c r="D120" s="14"/>
      <c r="E120" s="14"/>
      <c r="F120" s="14"/>
      <c r="G120" s="126"/>
      <c r="H120" s="126"/>
    </row>
    <row r="121" spans="1:8" ht="15.75" customHeight="1">
      <c r="A121" s="80" t="s">
        <v>124</v>
      </c>
      <c r="B121" s="85"/>
      <c r="C121" s="85"/>
      <c r="D121" s="85"/>
      <c r="E121" s="85"/>
      <c r="F121" s="85"/>
      <c r="G121" s="91">
        <f>SUM(G122)</f>
        <v>127</v>
      </c>
      <c r="H121" s="91">
        <f>SUM(H122)</f>
        <v>127</v>
      </c>
    </row>
    <row r="122" spans="1:8" ht="15.75" customHeight="1">
      <c r="A122" s="49" t="s">
        <v>8</v>
      </c>
      <c r="B122" s="49"/>
      <c r="C122" s="49" t="s">
        <v>9</v>
      </c>
      <c r="D122" s="49"/>
      <c r="E122" s="49"/>
      <c r="F122" s="14"/>
      <c r="G122" s="126">
        <f>SUM(G123:G124)</f>
        <v>127</v>
      </c>
      <c r="H122" s="126">
        <f>SUM(H123:H124)</f>
        <v>127</v>
      </c>
    </row>
    <row r="123" spans="1:8" ht="15.75" customHeight="1">
      <c r="A123" s="14"/>
      <c r="B123" s="14"/>
      <c r="C123" s="14" t="s">
        <v>74</v>
      </c>
      <c r="D123" s="14" t="s">
        <v>75</v>
      </c>
      <c r="E123" s="14"/>
      <c r="F123" s="14"/>
      <c r="G123" s="126">
        <v>100</v>
      </c>
      <c r="H123" s="126">
        <v>100</v>
      </c>
    </row>
    <row r="124" spans="1:8" ht="15.75" customHeight="1">
      <c r="A124" s="14"/>
      <c r="B124" s="14"/>
      <c r="C124" s="14" t="s">
        <v>76</v>
      </c>
      <c r="D124" s="14" t="s">
        <v>77</v>
      </c>
      <c r="E124" s="14"/>
      <c r="F124" s="14"/>
      <c r="G124" s="126">
        <v>27</v>
      </c>
      <c r="H124" s="126">
        <v>27</v>
      </c>
    </row>
    <row r="125" spans="1:8" ht="15.75" customHeight="1">
      <c r="A125" s="14"/>
      <c r="B125" s="14"/>
      <c r="C125" s="14"/>
      <c r="D125" s="14"/>
      <c r="E125" s="14"/>
      <c r="F125" s="14"/>
      <c r="G125" s="126"/>
      <c r="H125" s="126"/>
    </row>
    <row r="126" spans="1:8" ht="15.75" customHeight="1">
      <c r="A126" s="80" t="s">
        <v>125</v>
      </c>
      <c r="B126" s="85"/>
      <c r="C126" s="85"/>
      <c r="D126" s="85"/>
      <c r="E126" s="85"/>
      <c r="F126" s="85"/>
      <c r="G126" s="91">
        <f>G127+G131</f>
        <v>727</v>
      </c>
      <c r="H126" s="91">
        <f>H127+H131</f>
        <v>727</v>
      </c>
    </row>
    <row r="127" spans="1:8" ht="15.75" customHeight="1">
      <c r="A127" s="49" t="s">
        <v>8</v>
      </c>
      <c r="B127" s="49"/>
      <c r="C127" s="49" t="s">
        <v>9</v>
      </c>
      <c r="D127" s="49"/>
      <c r="E127" s="49"/>
      <c r="F127" s="14"/>
      <c r="G127" s="127">
        <f>SUM(G128:G129)</f>
        <v>127</v>
      </c>
      <c r="H127" s="127">
        <f>SUM(H128:H129)</f>
        <v>127</v>
      </c>
    </row>
    <row r="128" spans="1:8" ht="15.75" customHeight="1">
      <c r="A128" s="14"/>
      <c r="B128" s="14"/>
      <c r="C128" s="14" t="s">
        <v>74</v>
      </c>
      <c r="D128" s="14" t="s">
        <v>126</v>
      </c>
      <c r="E128" s="14"/>
      <c r="F128" s="14"/>
      <c r="G128" s="126">
        <v>100</v>
      </c>
      <c r="H128" s="126">
        <v>100</v>
      </c>
    </row>
    <row r="129" spans="1:8" ht="15.75" customHeight="1">
      <c r="A129" s="14"/>
      <c r="B129" s="14"/>
      <c r="C129" s="14" t="s">
        <v>76</v>
      </c>
      <c r="D129" s="14" t="s">
        <v>77</v>
      </c>
      <c r="E129" s="14"/>
      <c r="F129" s="14"/>
      <c r="G129" s="126">
        <v>27</v>
      </c>
      <c r="H129" s="126">
        <v>27</v>
      </c>
    </row>
    <row r="130" spans="1:8" ht="15.75" customHeight="1">
      <c r="A130" s="14"/>
      <c r="B130" s="14"/>
      <c r="C130" s="14"/>
      <c r="D130" s="14"/>
      <c r="E130" s="14"/>
      <c r="F130" s="14"/>
      <c r="G130" s="126"/>
      <c r="H130" s="126"/>
    </row>
    <row r="131" spans="1:8" ht="15.75" customHeight="1">
      <c r="A131" s="49" t="s">
        <v>4</v>
      </c>
      <c r="B131" s="49"/>
      <c r="C131" s="49" t="s">
        <v>5</v>
      </c>
      <c r="D131" s="49"/>
      <c r="E131" s="14"/>
      <c r="F131" s="14"/>
      <c r="G131" s="127">
        <f>SUM(G132)</f>
        <v>600</v>
      </c>
      <c r="H131" s="127">
        <f>SUM(H132)</f>
        <v>600</v>
      </c>
    </row>
    <row r="132" spans="1:8" ht="15.75" customHeight="1">
      <c r="A132" s="14"/>
      <c r="B132" s="14" t="s">
        <v>47</v>
      </c>
      <c r="C132" s="14"/>
      <c r="D132" s="14" t="s">
        <v>48</v>
      </c>
      <c r="E132" s="14"/>
      <c r="F132" s="14"/>
      <c r="G132" s="126">
        <f>SUM(G133)</f>
        <v>600</v>
      </c>
      <c r="H132" s="126">
        <f>SUM(H133)</f>
        <v>600</v>
      </c>
    </row>
    <row r="133" spans="1:8" ht="15.75" customHeight="1">
      <c r="A133" s="14"/>
      <c r="B133" s="14"/>
      <c r="C133" s="14"/>
      <c r="D133" s="14" t="s">
        <v>345</v>
      </c>
      <c r="E133" s="14"/>
      <c r="F133" s="14"/>
      <c r="G133" s="126">
        <v>600</v>
      </c>
      <c r="H133" s="126">
        <v>600</v>
      </c>
    </row>
    <row r="134" spans="1:8" ht="15.75" customHeight="1">
      <c r="A134" s="14"/>
      <c r="B134" s="14"/>
      <c r="C134" s="14"/>
      <c r="D134" s="14"/>
      <c r="E134" s="14"/>
      <c r="F134" s="14"/>
      <c r="G134" s="126"/>
      <c r="H134" s="126"/>
    </row>
    <row r="135" spans="1:8" ht="15.75" customHeight="1">
      <c r="A135" s="14"/>
      <c r="B135" s="14"/>
      <c r="C135" s="14"/>
      <c r="D135" s="14"/>
      <c r="E135" s="14"/>
      <c r="F135" s="14"/>
      <c r="G135" s="126"/>
      <c r="H135" s="126"/>
    </row>
    <row r="136" spans="1:8" ht="15.75" customHeight="1">
      <c r="A136" s="80" t="s">
        <v>127</v>
      </c>
      <c r="B136" s="85"/>
      <c r="C136" s="85"/>
      <c r="D136" s="85"/>
      <c r="E136" s="85"/>
      <c r="F136" s="93"/>
      <c r="G136" s="91">
        <f>SUM(G137)</f>
        <v>930</v>
      </c>
      <c r="H136" s="91">
        <f>SUM(H137)</f>
        <v>930</v>
      </c>
    </row>
    <row r="137" spans="1:8" ht="15.75" customHeight="1">
      <c r="A137" s="49" t="s">
        <v>4</v>
      </c>
      <c r="B137" s="49"/>
      <c r="C137" s="49" t="s">
        <v>5</v>
      </c>
      <c r="D137" s="49"/>
      <c r="E137" s="14"/>
      <c r="F137" s="14"/>
      <c r="G137" s="126">
        <f>SUM(G138)</f>
        <v>930</v>
      </c>
      <c r="H137" s="126">
        <f>SUM(H138)</f>
        <v>930</v>
      </c>
    </row>
    <row r="138" spans="1:8" ht="15.75" customHeight="1">
      <c r="A138" s="14"/>
      <c r="B138" s="14" t="s">
        <v>47</v>
      </c>
      <c r="C138" s="14"/>
      <c r="D138" s="14" t="s">
        <v>48</v>
      </c>
      <c r="E138" s="14"/>
      <c r="F138" s="14"/>
      <c r="G138" s="126">
        <v>930</v>
      </c>
      <c r="H138" s="126">
        <v>930</v>
      </c>
    </row>
    <row r="139" spans="1:8" ht="15.75" customHeight="1">
      <c r="A139" s="14"/>
      <c r="B139" s="14"/>
      <c r="C139" s="14"/>
      <c r="D139" s="14"/>
      <c r="E139" s="14"/>
      <c r="F139" s="14"/>
      <c r="G139" s="126"/>
      <c r="H139" s="126"/>
    </row>
    <row r="140" spans="1:8" ht="15.75" customHeight="1">
      <c r="A140" s="80" t="s">
        <v>128</v>
      </c>
      <c r="B140" s="85"/>
      <c r="C140" s="85"/>
      <c r="D140" s="85"/>
      <c r="E140" s="88"/>
      <c r="F140" s="93"/>
      <c r="G140" s="91">
        <f>SUM(G141+G146)</f>
        <v>19977</v>
      </c>
      <c r="H140" s="91">
        <f>SUM(H141+H146)</f>
        <v>20091</v>
      </c>
    </row>
    <row r="141" spans="1:8" ht="15.75" customHeight="1">
      <c r="A141" s="49" t="s">
        <v>8</v>
      </c>
      <c r="B141" s="49"/>
      <c r="C141" s="49" t="s">
        <v>9</v>
      </c>
      <c r="D141" s="49"/>
      <c r="E141" s="49"/>
      <c r="F141" s="14"/>
      <c r="G141" s="126">
        <f>SUM(G142:G144)</f>
        <v>19977</v>
      </c>
      <c r="H141" s="126">
        <f>SUM(H142:H144)</f>
        <v>19977</v>
      </c>
    </row>
    <row r="142" spans="1:8" ht="15.75" customHeight="1">
      <c r="A142" s="14"/>
      <c r="B142" s="14"/>
      <c r="C142" s="14" t="s">
        <v>74</v>
      </c>
      <c r="D142" s="14" t="s">
        <v>391</v>
      </c>
      <c r="E142" s="14"/>
      <c r="F142" s="14"/>
      <c r="G142" s="126">
        <v>12475</v>
      </c>
      <c r="H142" s="126">
        <v>12475</v>
      </c>
    </row>
    <row r="143" spans="1:8" ht="15.75" customHeight="1">
      <c r="A143" s="14"/>
      <c r="B143" s="14"/>
      <c r="C143" s="14" t="s">
        <v>129</v>
      </c>
      <c r="D143" s="14" t="s">
        <v>130</v>
      </c>
      <c r="E143" s="14"/>
      <c r="F143" s="14"/>
      <c r="G143" s="126">
        <v>3255</v>
      </c>
      <c r="H143" s="126">
        <v>3255</v>
      </c>
    </row>
    <row r="144" spans="1:8" ht="15.75" customHeight="1">
      <c r="A144" s="14"/>
      <c r="B144" s="14"/>
      <c r="C144" s="14" t="s">
        <v>76</v>
      </c>
      <c r="D144" s="14" t="s">
        <v>77</v>
      </c>
      <c r="E144" s="14"/>
      <c r="F144" s="14"/>
      <c r="G144" s="126">
        <v>4247</v>
      </c>
      <c r="H144" s="126">
        <v>4247</v>
      </c>
    </row>
    <row r="145" spans="1:8" ht="15.75" customHeight="1">
      <c r="A145" s="14"/>
      <c r="B145" s="14"/>
      <c r="C145" s="14"/>
      <c r="D145" s="14"/>
      <c r="E145" s="14"/>
      <c r="F145" s="14"/>
      <c r="G145" s="126"/>
      <c r="H145" s="126"/>
    </row>
    <row r="146" spans="1:8" ht="15.75" customHeight="1">
      <c r="A146" s="49" t="s">
        <v>4</v>
      </c>
      <c r="B146" s="49"/>
      <c r="C146" s="49" t="s">
        <v>5</v>
      </c>
      <c r="D146" s="49"/>
      <c r="E146" s="14"/>
      <c r="F146" s="14"/>
      <c r="G146" s="127">
        <f>G147</f>
        <v>0</v>
      </c>
      <c r="H146" s="127">
        <f>H147</f>
        <v>114</v>
      </c>
    </row>
    <row r="147" spans="1:8" ht="15.75" customHeight="1">
      <c r="A147" s="14"/>
      <c r="B147" s="14" t="s">
        <v>47</v>
      </c>
      <c r="C147" s="14"/>
      <c r="D147" s="14" t="s">
        <v>48</v>
      </c>
      <c r="E147" s="14"/>
      <c r="F147" s="14"/>
      <c r="G147" s="126">
        <f>G148+G149</f>
        <v>0</v>
      </c>
      <c r="H147" s="126">
        <f>H148+H149</f>
        <v>114</v>
      </c>
    </row>
    <row r="148" spans="1:8" ht="15.75" customHeight="1">
      <c r="A148" s="14"/>
      <c r="B148" s="14"/>
      <c r="C148" s="14"/>
      <c r="D148" s="14" t="s">
        <v>389</v>
      </c>
      <c r="E148" s="14"/>
      <c r="F148" s="14"/>
      <c r="G148" s="126"/>
      <c r="H148" s="126">
        <v>53</v>
      </c>
    </row>
    <row r="149" spans="1:8" ht="15.75" customHeight="1">
      <c r="A149" s="14"/>
      <c r="B149" s="14"/>
      <c r="C149" s="14"/>
      <c r="D149" s="14" t="s">
        <v>390</v>
      </c>
      <c r="E149" s="14"/>
      <c r="F149" s="14"/>
      <c r="G149" s="126"/>
      <c r="H149" s="126">
        <v>61</v>
      </c>
    </row>
    <row r="150" spans="1:8" ht="15.75" customHeight="1">
      <c r="A150" s="14"/>
      <c r="B150" s="14"/>
      <c r="C150" s="14"/>
      <c r="D150" s="14"/>
      <c r="E150" s="14"/>
      <c r="F150" s="14"/>
      <c r="G150" s="126"/>
      <c r="H150" s="126"/>
    </row>
    <row r="151" spans="1:8" ht="15.75" customHeight="1">
      <c r="A151" s="80" t="s">
        <v>302</v>
      </c>
      <c r="B151" s="85"/>
      <c r="C151" s="85"/>
      <c r="D151" s="85"/>
      <c r="E151" s="85"/>
      <c r="F151" s="104"/>
      <c r="G151" s="99">
        <f>G152</f>
        <v>0</v>
      </c>
      <c r="H151" s="99">
        <f>H152</f>
        <v>999</v>
      </c>
    </row>
    <row r="152" spans="1:8" ht="15.75" customHeight="1">
      <c r="A152" s="49" t="s">
        <v>8</v>
      </c>
      <c r="B152" s="49"/>
      <c r="C152" s="49" t="s">
        <v>9</v>
      </c>
      <c r="D152" s="49"/>
      <c r="E152" s="49"/>
      <c r="F152" s="14"/>
      <c r="G152" s="126">
        <f>SUM(G153:G155)</f>
        <v>0</v>
      </c>
      <c r="H152" s="126">
        <f>SUM(H153:H155)</f>
        <v>999</v>
      </c>
    </row>
    <row r="153" spans="1:8" ht="15.75" customHeight="1">
      <c r="A153" s="14"/>
      <c r="B153" s="14"/>
      <c r="C153" s="14" t="s">
        <v>129</v>
      </c>
      <c r="D153" s="14" t="s">
        <v>130</v>
      </c>
      <c r="E153" s="14"/>
      <c r="F153" s="14"/>
      <c r="G153" s="126"/>
      <c r="H153" s="126">
        <v>366</v>
      </c>
    </row>
    <row r="154" spans="1:8" ht="15.75" customHeight="1">
      <c r="A154" s="14"/>
      <c r="B154" s="14"/>
      <c r="C154" s="14" t="s">
        <v>76</v>
      </c>
      <c r="D154" s="14" t="s">
        <v>77</v>
      </c>
      <c r="E154" s="14"/>
      <c r="F154" s="14"/>
      <c r="G154" s="126"/>
      <c r="H154" s="126">
        <v>99</v>
      </c>
    </row>
    <row r="155" spans="1:8" ht="15.75" customHeight="1">
      <c r="A155" s="14"/>
      <c r="B155" s="14"/>
      <c r="C155" s="14"/>
      <c r="D155" s="14" t="s">
        <v>392</v>
      </c>
      <c r="E155" s="14"/>
      <c r="F155" s="14"/>
      <c r="G155" s="126"/>
      <c r="H155" s="126">
        <v>534</v>
      </c>
    </row>
    <row r="156" spans="1:8" ht="15.75" customHeight="1">
      <c r="A156" s="147" t="s">
        <v>431</v>
      </c>
      <c r="B156" s="147"/>
      <c r="C156" s="147"/>
      <c r="D156" s="147"/>
      <c r="E156" s="147"/>
      <c r="F156" s="147"/>
      <c r="G156" s="148">
        <f>G157</f>
        <v>0</v>
      </c>
      <c r="H156" s="148">
        <f>H157</f>
        <v>35000</v>
      </c>
    </row>
    <row r="157" spans="1:8" ht="15.75" customHeight="1">
      <c r="A157" s="14" t="s">
        <v>20</v>
      </c>
      <c r="B157" s="14"/>
      <c r="C157" s="14" t="s">
        <v>432</v>
      </c>
      <c r="D157" s="14"/>
      <c r="E157" s="14" t="s">
        <v>433</v>
      </c>
      <c r="F157" s="14"/>
      <c r="G157" s="126">
        <v>0</v>
      </c>
      <c r="H157" s="126">
        <v>35000</v>
      </c>
    </row>
    <row r="158" spans="1:8" ht="15.75" customHeight="1">
      <c r="A158" s="14"/>
      <c r="B158" s="14"/>
      <c r="C158" s="14"/>
      <c r="D158" s="14"/>
      <c r="E158" s="14"/>
      <c r="F158" s="14"/>
      <c r="G158" s="126"/>
      <c r="H158" s="126"/>
    </row>
    <row r="159" spans="1:8" ht="15.75" customHeight="1">
      <c r="A159" s="14"/>
      <c r="B159" s="14"/>
      <c r="C159" s="14"/>
      <c r="D159" s="14"/>
      <c r="E159" s="14"/>
      <c r="F159" s="14"/>
      <c r="G159" s="126"/>
      <c r="H159" s="126"/>
    </row>
    <row r="160" spans="1:8" ht="15.75" customHeight="1">
      <c r="A160" s="105"/>
      <c r="B160" s="105"/>
      <c r="C160" s="105" t="s">
        <v>131</v>
      </c>
      <c r="D160" s="105"/>
      <c r="E160" s="105"/>
      <c r="F160" s="105"/>
      <c r="G160" s="130">
        <f>G11+G31+G46+G51+G61+G75+G88+G93+G99+G105+G109+G116+G121+G126+G136+G140+G80+G84+G151</f>
        <v>487338</v>
      </c>
      <c r="H160" s="130">
        <f>H11+H31+H46+H51+H61+H75+H88+H93+H99+H105+H109+H116+H121+H126+H136+H140+H80+H84+H151+H156</f>
        <v>573153</v>
      </c>
    </row>
    <row r="161" spans="1:8" ht="15.75" customHeight="1">
      <c r="A161" s="14"/>
      <c r="B161" s="14"/>
      <c r="C161" s="49"/>
      <c r="D161" s="14"/>
      <c r="E161" s="14"/>
      <c r="F161" s="14"/>
      <c r="G161" s="127"/>
      <c r="H161" s="127"/>
    </row>
    <row r="162" spans="1:8" ht="15.75" customHeight="1">
      <c r="A162" s="14"/>
      <c r="B162" s="14"/>
      <c r="C162" s="49"/>
      <c r="D162" s="14"/>
      <c r="E162" s="14"/>
      <c r="F162" s="14"/>
      <c r="G162" s="127"/>
      <c r="H162" s="127"/>
    </row>
    <row r="163" spans="1:8" ht="15.75" customHeight="1">
      <c r="A163" s="49" t="s">
        <v>4</v>
      </c>
      <c r="B163" s="49"/>
      <c r="C163" s="14" t="s">
        <v>5</v>
      </c>
      <c r="D163" s="14"/>
      <c r="E163" s="14"/>
      <c r="F163" s="14"/>
      <c r="G163" s="126">
        <f>G12+G62+G106+G137+G131+G81+G85+G112+G146</f>
        <v>102589</v>
      </c>
      <c r="H163" s="126">
        <f>H12+H62+H106+H137+H131+H81+H85+H112+H146</f>
        <v>133585</v>
      </c>
    </row>
    <row r="164" spans="1:8" ht="15.75" customHeight="1">
      <c r="A164" s="49" t="s">
        <v>13</v>
      </c>
      <c r="B164" s="49"/>
      <c r="C164" s="14" t="s">
        <v>14</v>
      </c>
      <c r="D164" s="14"/>
      <c r="E164" s="14"/>
      <c r="F164" s="14"/>
      <c r="G164" s="126">
        <f>G71</f>
        <v>0</v>
      </c>
      <c r="H164" s="126">
        <f>H71</f>
        <v>6</v>
      </c>
    </row>
    <row r="165" spans="1:8" ht="15.75" customHeight="1">
      <c r="A165" s="49" t="s">
        <v>6</v>
      </c>
      <c r="B165" s="49"/>
      <c r="C165" s="14" t="s">
        <v>7</v>
      </c>
      <c r="D165" s="14"/>
      <c r="E165" s="14"/>
      <c r="F165" s="14"/>
      <c r="G165" s="126">
        <f>G32</f>
        <v>96800</v>
      </c>
      <c r="H165" s="126">
        <f>H32</f>
        <v>96800</v>
      </c>
    </row>
    <row r="166" spans="1:8" ht="15.75" customHeight="1">
      <c r="A166" s="49" t="s">
        <v>8</v>
      </c>
      <c r="B166" s="49"/>
      <c r="C166" s="14" t="s">
        <v>9</v>
      </c>
      <c r="D166" s="14"/>
      <c r="E166" s="14"/>
      <c r="F166" s="14"/>
      <c r="G166" s="126">
        <f>G18+G47+G52+G89+G94+G100+G117+G122+G127+G141+G152</f>
        <v>90145</v>
      </c>
      <c r="H166" s="126">
        <f>H18+H47+H52+H89+H94+H100+H117+H122+H127+H141+H152</f>
        <v>112744</v>
      </c>
    </row>
    <row r="167" spans="1:8" ht="15.75" customHeight="1">
      <c r="A167" s="49" t="s">
        <v>15</v>
      </c>
      <c r="B167" s="49"/>
      <c r="C167" s="14" t="s">
        <v>16</v>
      </c>
      <c r="D167" s="14"/>
      <c r="E167" s="14"/>
      <c r="F167" s="14"/>
      <c r="G167" s="126">
        <f>G25</f>
        <v>600</v>
      </c>
      <c r="H167" s="126">
        <f>H25</f>
        <v>600</v>
      </c>
    </row>
    <row r="168" spans="1:8" ht="15.75" customHeight="1">
      <c r="A168" s="49" t="s">
        <v>10</v>
      </c>
      <c r="B168" s="49"/>
      <c r="C168" s="14" t="s">
        <v>11</v>
      </c>
      <c r="D168" s="14"/>
      <c r="E168" s="14"/>
      <c r="F168" s="14"/>
      <c r="G168" s="126">
        <f>G28+G110</f>
        <v>3304</v>
      </c>
      <c r="H168" s="126">
        <f>H28+H110</f>
        <v>350</v>
      </c>
    </row>
    <row r="169" spans="1:8" ht="15.75" customHeight="1">
      <c r="A169" s="49" t="s">
        <v>17</v>
      </c>
      <c r="B169" s="49"/>
      <c r="C169" s="14" t="s">
        <v>18</v>
      </c>
      <c r="D169" s="14"/>
      <c r="E169" s="14"/>
      <c r="F169" s="14"/>
      <c r="G169" s="126">
        <f>G97</f>
        <v>0</v>
      </c>
      <c r="H169" s="126">
        <f>H97</f>
        <v>168</v>
      </c>
    </row>
    <row r="170" spans="1:8" ht="15.75" customHeight="1">
      <c r="A170" s="49" t="s">
        <v>20</v>
      </c>
      <c r="B170" s="49"/>
      <c r="C170" s="14" t="s">
        <v>19</v>
      </c>
      <c r="D170" s="14"/>
      <c r="E170" s="14"/>
      <c r="F170" s="14"/>
      <c r="G170" s="126">
        <f>G75</f>
        <v>193900</v>
      </c>
      <c r="H170" s="126">
        <f>H75+H157</f>
        <v>228900</v>
      </c>
    </row>
    <row r="171" spans="1:8" ht="15.75" customHeight="1">
      <c r="A171" s="51"/>
      <c r="B171" s="51"/>
      <c r="C171" s="52" t="s">
        <v>131</v>
      </c>
      <c r="D171" s="52"/>
      <c r="E171" s="52"/>
      <c r="F171" s="51"/>
      <c r="G171" s="139">
        <f>SUM(G163:G170)</f>
        <v>487338</v>
      </c>
      <c r="H171" s="139">
        <f>SUM(H163:H170)</f>
        <v>573153</v>
      </c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</sheetData>
  <sheetProtection selectLockedCells="1" selectUnlockedCells="1"/>
  <mergeCells count="9">
    <mergeCell ref="A1:H1"/>
    <mergeCell ref="A4:H4"/>
    <mergeCell ref="A5:H5"/>
    <mergeCell ref="A6:H6"/>
    <mergeCell ref="G8:H8"/>
    <mergeCell ref="H9:H10"/>
    <mergeCell ref="G9:G10"/>
    <mergeCell ref="A9:F10"/>
    <mergeCell ref="A2:H2"/>
  </mergeCells>
  <printOptions headings="1"/>
  <pageMargins left="0.25" right="0.25" top="0.75" bottom="0.75" header="0.3" footer="0.3"/>
  <pageSetup horizontalDpi="600" verticalDpi="600" orientation="portrait" paperSize="9" scale="90" r:id="rId1"/>
  <rowBreaks count="3" manualBreakCount="3">
    <brk id="50" max="255" man="1"/>
    <brk id="98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57421875" style="12" customWidth="1"/>
    <col min="2" max="2" width="3.8515625" style="12" customWidth="1"/>
    <col min="3" max="3" width="5.8515625" style="12" customWidth="1"/>
    <col min="4" max="4" width="4.00390625" style="12" customWidth="1"/>
    <col min="5" max="5" width="43.8515625" style="12" customWidth="1"/>
    <col min="6" max="6" width="11.140625" style="12" customWidth="1"/>
    <col min="7" max="7" width="11.57421875" style="12" customWidth="1"/>
    <col min="8" max="8" width="12.57421875" style="12" customWidth="1"/>
    <col min="9" max="16384" width="9.140625" style="12" customWidth="1"/>
  </cols>
  <sheetData>
    <row r="1" spans="1:8" ht="15.75">
      <c r="A1" s="165" t="s">
        <v>443</v>
      </c>
      <c r="B1" s="165"/>
      <c r="C1" s="165"/>
      <c r="D1" s="165"/>
      <c r="E1" s="165"/>
      <c r="F1" s="165"/>
      <c r="G1" s="165"/>
      <c r="H1" s="165"/>
    </row>
    <row r="2" spans="1:8" ht="15.75">
      <c r="A2" s="165" t="s">
        <v>425</v>
      </c>
      <c r="B2" s="165"/>
      <c r="C2" s="165"/>
      <c r="D2" s="165"/>
      <c r="E2" s="165"/>
      <c r="F2" s="165"/>
      <c r="G2" s="165"/>
      <c r="H2" s="165"/>
    </row>
    <row r="3" spans="1:8" ht="15.75" customHeight="1">
      <c r="A3" s="14"/>
      <c r="B3" s="14"/>
      <c r="C3" s="14"/>
      <c r="D3" s="14"/>
      <c r="E3" s="173"/>
      <c r="F3" s="173"/>
      <c r="G3" s="173"/>
      <c r="H3" s="14"/>
    </row>
    <row r="4" spans="1:8" ht="15.75" customHeight="1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.75" customHeight="1">
      <c r="A5" s="166" t="s">
        <v>43</v>
      </c>
      <c r="B5" s="166"/>
      <c r="C5" s="166"/>
      <c r="D5" s="166"/>
      <c r="E5" s="166"/>
      <c r="F5" s="166"/>
      <c r="G5" s="166"/>
      <c r="H5" s="166"/>
    </row>
    <row r="6" spans="1:8" ht="15.75" customHeight="1">
      <c r="A6" s="171" t="s">
        <v>132</v>
      </c>
      <c r="B6" s="171"/>
      <c r="C6" s="171"/>
      <c r="D6" s="171"/>
      <c r="E6" s="171"/>
      <c r="F6" s="171"/>
      <c r="G6" s="171"/>
      <c r="H6" s="171"/>
    </row>
    <row r="7" spans="1:8" ht="15.75" customHeight="1">
      <c r="A7" s="14"/>
      <c r="B7" s="14"/>
      <c r="C7" s="14"/>
      <c r="D7" s="14"/>
      <c r="E7" s="13"/>
      <c r="F7" s="13"/>
      <c r="G7" s="167" t="s">
        <v>45</v>
      </c>
      <c r="H7" s="167"/>
    </row>
    <row r="8" spans="1:8" ht="15.75" customHeight="1">
      <c r="A8" s="175" t="s">
        <v>133</v>
      </c>
      <c r="B8" s="175"/>
      <c r="C8" s="175"/>
      <c r="D8" s="175"/>
      <c r="E8" s="175"/>
      <c r="F8" s="175"/>
      <c r="G8" s="174" t="s">
        <v>155</v>
      </c>
      <c r="H8" s="172" t="s">
        <v>347</v>
      </c>
    </row>
    <row r="9" spans="1:8" ht="15.75" customHeight="1">
      <c r="A9" s="175"/>
      <c r="B9" s="175"/>
      <c r="C9" s="175"/>
      <c r="D9" s="175"/>
      <c r="E9" s="175"/>
      <c r="F9" s="175"/>
      <c r="G9" s="174"/>
      <c r="H9" s="172"/>
    </row>
    <row r="10" spans="1:8" ht="15.75" customHeight="1">
      <c r="A10" s="175"/>
      <c r="B10" s="175"/>
      <c r="C10" s="175"/>
      <c r="D10" s="175"/>
      <c r="E10" s="175"/>
      <c r="F10" s="175"/>
      <c r="G10" s="174"/>
      <c r="H10" s="172"/>
    </row>
    <row r="11" spans="1:8" ht="15.75" customHeight="1">
      <c r="A11" s="100" t="s">
        <v>4</v>
      </c>
      <c r="B11" s="100"/>
      <c r="C11" s="100" t="s">
        <v>5</v>
      </c>
      <c r="D11" s="100"/>
      <c r="E11" s="100"/>
      <c r="F11" s="101"/>
      <c r="G11" s="132">
        <f>SUM(G13:G42)</f>
        <v>102589</v>
      </c>
      <c r="H11" s="132">
        <f>SUM(H13:H42)</f>
        <v>133585</v>
      </c>
    </row>
    <row r="12" spans="1:8" ht="15.75" customHeight="1">
      <c r="A12" s="14"/>
      <c r="B12" s="14" t="s">
        <v>85</v>
      </c>
      <c r="C12" s="14"/>
      <c r="D12" s="14" t="s">
        <v>86</v>
      </c>
      <c r="E12" s="14"/>
      <c r="F12" s="14"/>
      <c r="G12" s="126">
        <f>SUM(G13:G23)</f>
        <v>95003</v>
      </c>
      <c r="H12" s="126">
        <f>SUM(H13:H24)</f>
        <v>109202</v>
      </c>
    </row>
    <row r="13" spans="1:8" ht="15.75" customHeight="1">
      <c r="A13" s="49"/>
      <c r="B13" s="49"/>
      <c r="C13" s="14" t="s">
        <v>87</v>
      </c>
      <c r="D13" s="14" t="s">
        <v>88</v>
      </c>
      <c r="E13" s="14"/>
      <c r="F13" s="14"/>
      <c r="G13" s="126">
        <v>24503</v>
      </c>
      <c r="H13" s="126">
        <v>24503</v>
      </c>
    </row>
    <row r="14" spans="1:8" ht="15.75" customHeight="1">
      <c r="A14" s="49"/>
      <c r="B14" s="49"/>
      <c r="C14" s="14"/>
      <c r="D14" s="14"/>
      <c r="E14" s="14" t="s">
        <v>89</v>
      </c>
      <c r="F14" s="14">
        <v>4185341</v>
      </c>
      <c r="G14" s="126"/>
      <c r="H14" s="126"/>
    </row>
    <row r="15" spans="1:8" ht="15.75" customHeight="1">
      <c r="A15" s="49"/>
      <c r="B15" s="49"/>
      <c r="C15" s="14"/>
      <c r="D15" s="14"/>
      <c r="E15" s="14" t="s">
        <v>90</v>
      </c>
      <c r="F15" s="14">
        <v>12998880</v>
      </c>
      <c r="G15" s="126"/>
      <c r="H15" s="126"/>
    </row>
    <row r="16" spans="1:8" ht="15.75" customHeight="1">
      <c r="A16" s="49"/>
      <c r="B16" s="49"/>
      <c r="C16" s="14"/>
      <c r="D16" s="14"/>
      <c r="E16" s="14" t="s">
        <v>91</v>
      </c>
      <c r="F16" s="14">
        <v>812130</v>
      </c>
      <c r="G16" s="126"/>
      <c r="H16" s="126"/>
    </row>
    <row r="17" spans="1:8" ht="15.75" customHeight="1">
      <c r="A17" s="49"/>
      <c r="B17" s="49"/>
      <c r="C17" s="14"/>
      <c r="D17" s="14"/>
      <c r="E17" s="14" t="s">
        <v>92</v>
      </c>
      <c r="F17" s="14">
        <v>3700100</v>
      </c>
      <c r="G17" s="126"/>
      <c r="H17" s="126"/>
    </row>
    <row r="18" spans="1:8" ht="15.75" customHeight="1">
      <c r="A18" s="49"/>
      <c r="B18" s="49"/>
      <c r="C18" s="14"/>
      <c r="D18" s="14"/>
      <c r="E18" s="14" t="s">
        <v>93</v>
      </c>
      <c r="F18" s="14">
        <v>2000000</v>
      </c>
      <c r="G18" s="126"/>
      <c r="H18" s="126"/>
    </row>
    <row r="19" spans="1:8" ht="15.75" customHeight="1">
      <c r="A19" s="49"/>
      <c r="B19" s="49"/>
      <c r="C19" s="14"/>
      <c r="D19" s="14"/>
      <c r="E19" s="14" t="s">
        <v>94</v>
      </c>
      <c r="F19" s="14">
        <v>806166</v>
      </c>
      <c r="G19" s="126"/>
      <c r="H19" s="126"/>
    </row>
    <row r="20" spans="1:8" ht="15.75" customHeight="1">
      <c r="A20" s="14"/>
      <c r="B20" s="14"/>
      <c r="C20" s="14" t="s">
        <v>95</v>
      </c>
      <c r="D20" s="14" t="s">
        <v>96</v>
      </c>
      <c r="E20" s="14"/>
      <c r="F20" s="14"/>
      <c r="G20" s="126">
        <v>24449</v>
      </c>
      <c r="H20" s="126">
        <v>24449</v>
      </c>
    </row>
    <row r="21" spans="1:8" ht="15.75" customHeight="1">
      <c r="A21" s="14"/>
      <c r="B21" s="14"/>
      <c r="C21" s="14" t="s">
        <v>97</v>
      </c>
      <c r="D21" s="14" t="s">
        <v>98</v>
      </c>
      <c r="E21" s="14"/>
      <c r="F21" s="14"/>
      <c r="G21" s="126">
        <v>11805</v>
      </c>
      <c r="H21" s="126">
        <v>13613</v>
      </c>
    </row>
    <row r="22" spans="1:8" ht="15.75" customHeight="1">
      <c r="A22" s="14"/>
      <c r="B22" s="14"/>
      <c r="C22" s="14" t="s">
        <v>99</v>
      </c>
      <c r="D22" s="14" t="s">
        <v>100</v>
      </c>
      <c r="E22" s="14"/>
      <c r="F22" s="14"/>
      <c r="G22" s="126">
        <v>1362</v>
      </c>
      <c r="H22" s="126">
        <v>1362</v>
      </c>
    </row>
    <row r="23" spans="1:8" ht="15.75" customHeight="1">
      <c r="A23" s="14"/>
      <c r="B23" s="14"/>
      <c r="C23" s="14" t="s">
        <v>101</v>
      </c>
      <c r="D23" s="14" t="s">
        <v>102</v>
      </c>
      <c r="E23" s="14"/>
      <c r="F23" s="14"/>
      <c r="G23" s="126">
        <v>32884</v>
      </c>
      <c r="H23" s="126">
        <v>42294</v>
      </c>
    </row>
    <row r="24" spans="1:8" ht="15.75" customHeight="1">
      <c r="A24" s="14"/>
      <c r="B24" s="14"/>
      <c r="C24" s="14" t="s">
        <v>103</v>
      </c>
      <c r="D24" s="14" t="s">
        <v>104</v>
      </c>
      <c r="E24" s="14"/>
      <c r="F24" s="14"/>
      <c r="G24" s="126"/>
      <c r="H24" s="126">
        <v>2981</v>
      </c>
    </row>
    <row r="25" spans="1:8" ht="15.75" customHeight="1">
      <c r="A25" s="14"/>
      <c r="B25" s="14"/>
      <c r="C25" s="14"/>
      <c r="D25" s="14"/>
      <c r="E25" s="14"/>
      <c r="F25" s="14"/>
      <c r="G25" s="126"/>
      <c r="H25" s="126"/>
    </row>
    <row r="26" spans="1:8" ht="15.75" customHeight="1">
      <c r="A26" s="14"/>
      <c r="B26" s="14" t="s">
        <v>47</v>
      </c>
      <c r="C26" s="14"/>
      <c r="D26" s="14" t="s">
        <v>48</v>
      </c>
      <c r="E26" s="14"/>
      <c r="F26" s="14"/>
      <c r="G26" s="126"/>
      <c r="H26" s="126"/>
    </row>
    <row r="27" spans="1:8" ht="15.75" customHeight="1">
      <c r="A27" s="14"/>
      <c r="B27" s="106"/>
      <c r="C27" s="106"/>
      <c r="D27" s="106"/>
      <c r="E27" s="108" t="s">
        <v>49</v>
      </c>
      <c r="F27" s="14"/>
      <c r="G27" s="126">
        <v>5056</v>
      </c>
      <c r="H27" s="126">
        <v>5056</v>
      </c>
    </row>
    <row r="28" spans="1:8" ht="15.75" customHeight="1">
      <c r="A28" s="14"/>
      <c r="B28" s="14" t="s">
        <v>47</v>
      </c>
      <c r="C28" s="14"/>
      <c r="D28" s="14" t="s">
        <v>48</v>
      </c>
      <c r="E28" s="14"/>
      <c r="F28" s="14"/>
      <c r="G28" s="126"/>
      <c r="H28" s="126"/>
    </row>
    <row r="29" spans="1:8" ht="15.75" customHeight="1">
      <c r="A29" s="14"/>
      <c r="B29" s="106"/>
      <c r="C29" s="106"/>
      <c r="D29" s="106"/>
      <c r="E29" s="108" t="s">
        <v>401</v>
      </c>
      <c r="F29" s="14"/>
      <c r="G29" s="126"/>
      <c r="H29" s="126">
        <v>7544</v>
      </c>
    </row>
    <row r="30" spans="1:8" ht="15.75" customHeight="1">
      <c r="A30" s="14"/>
      <c r="B30" s="106"/>
      <c r="C30" s="106"/>
      <c r="D30" s="106"/>
      <c r="E30" s="108" t="s">
        <v>402</v>
      </c>
      <c r="F30" s="14"/>
      <c r="G30" s="126"/>
      <c r="H30" s="126">
        <v>4553</v>
      </c>
    </row>
    <row r="31" spans="1:8" ht="15.75" customHeight="1">
      <c r="A31" s="14"/>
      <c r="B31" s="106"/>
      <c r="C31" s="106"/>
      <c r="D31" s="106"/>
      <c r="E31" s="14" t="s">
        <v>390</v>
      </c>
      <c r="F31" s="14"/>
      <c r="G31" s="126"/>
      <c r="H31" s="126">
        <v>61</v>
      </c>
    </row>
    <row r="32" spans="1:8" ht="15.75" customHeight="1">
      <c r="A32" s="14"/>
      <c r="B32" s="14" t="s">
        <v>47</v>
      </c>
      <c r="C32" s="14"/>
      <c r="D32" s="14" t="s">
        <v>48</v>
      </c>
      <c r="E32" s="14"/>
      <c r="F32" s="14"/>
      <c r="G32" s="126"/>
      <c r="H32" s="126"/>
    </row>
    <row r="33" spans="1:8" ht="15.75" customHeight="1">
      <c r="A33" s="14"/>
      <c r="B33" s="14"/>
      <c r="C33" s="14"/>
      <c r="D33" s="14" t="s">
        <v>134</v>
      </c>
      <c r="E33" s="14"/>
      <c r="F33" s="14"/>
      <c r="G33" s="126">
        <v>1000</v>
      </c>
      <c r="H33" s="126">
        <v>1000</v>
      </c>
    </row>
    <row r="34" spans="1:8" ht="15.75" customHeight="1">
      <c r="A34" s="14"/>
      <c r="B34" s="14" t="s">
        <v>47</v>
      </c>
      <c r="C34" s="14"/>
      <c r="D34" s="14" t="s">
        <v>48</v>
      </c>
      <c r="E34" s="14"/>
      <c r="F34" s="14"/>
      <c r="G34" s="126"/>
      <c r="H34" s="126"/>
    </row>
    <row r="35" spans="1:8" ht="15.75" customHeight="1">
      <c r="A35" s="14"/>
      <c r="B35" s="14"/>
      <c r="C35" s="14"/>
      <c r="D35" s="14" t="s">
        <v>135</v>
      </c>
      <c r="E35" s="14"/>
      <c r="F35" s="14"/>
      <c r="G35" s="126">
        <v>930</v>
      </c>
      <c r="H35" s="126">
        <v>930</v>
      </c>
    </row>
    <row r="36" spans="1:8" ht="15.75" customHeight="1">
      <c r="A36" s="14"/>
      <c r="B36" s="14"/>
      <c r="C36" s="14"/>
      <c r="D36" s="14" t="s">
        <v>387</v>
      </c>
      <c r="E36" s="14"/>
      <c r="F36" s="14"/>
      <c r="G36" s="126"/>
      <c r="H36" s="126">
        <v>1468</v>
      </c>
    </row>
    <row r="37" spans="1:8" ht="15.75" customHeight="1">
      <c r="A37" s="14"/>
      <c r="B37" s="14"/>
      <c r="C37" s="14"/>
      <c r="D37" s="108" t="s">
        <v>388</v>
      </c>
      <c r="E37" s="106"/>
      <c r="F37" s="14"/>
      <c r="G37" s="126"/>
      <c r="H37" s="126">
        <v>164</v>
      </c>
    </row>
    <row r="38" spans="1:8" ht="15.75" customHeight="1">
      <c r="A38" s="14"/>
      <c r="B38" s="14"/>
      <c r="C38" s="14"/>
      <c r="D38" s="14" t="s">
        <v>389</v>
      </c>
      <c r="E38" s="14"/>
      <c r="F38" s="14"/>
      <c r="G38" s="126"/>
      <c r="H38" s="126">
        <v>53</v>
      </c>
    </row>
    <row r="39" spans="1:8" ht="15.75" customHeight="1">
      <c r="A39" s="14"/>
      <c r="B39" s="14" t="s">
        <v>47</v>
      </c>
      <c r="C39" s="14"/>
      <c r="D39" s="14" t="s">
        <v>48</v>
      </c>
      <c r="E39" s="14"/>
      <c r="F39" s="14"/>
      <c r="G39" s="126"/>
      <c r="H39" s="126"/>
    </row>
    <row r="40" spans="1:8" ht="15.75" customHeight="1">
      <c r="A40" s="14"/>
      <c r="B40" s="14"/>
      <c r="C40" s="14"/>
      <c r="D40" s="14" t="s">
        <v>345</v>
      </c>
      <c r="E40" s="14"/>
      <c r="F40" s="14"/>
      <c r="G40" s="126">
        <v>600</v>
      </c>
      <c r="H40" s="126">
        <v>600</v>
      </c>
    </row>
    <row r="41" spans="1:8" ht="15.75" customHeight="1">
      <c r="A41" s="14"/>
      <c r="B41" s="14" t="s">
        <v>47</v>
      </c>
      <c r="C41" s="14"/>
      <c r="D41" s="14" t="s">
        <v>48</v>
      </c>
      <c r="E41" s="14"/>
      <c r="F41" s="14"/>
      <c r="G41" s="126"/>
      <c r="H41" s="126"/>
    </row>
    <row r="42" spans="1:8" ht="15.75" customHeight="1">
      <c r="A42" s="14"/>
      <c r="B42" s="14"/>
      <c r="C42" s="14"/>
      <c r="D42" s="14" t="s">
        <v>386</v>
      </c>
      <c r="E42" s="14"/>
      <c r="F42" s="14"/>
      <c r="G42" s="126">
        <v>0</v>
      </c>
      <c r="H42" s="126">
        <v>2954</v>
      </c>
    </row>
    <row r="43" spans="1:8" ht="15.75" customHeight="1">
      <c r="A43" s="14"/>
      <c r="B43" s="14"/>
      <c r="C43" s="14"/>
      <c r="D43" s="14"/>
      <c r="E43" s="14"/>
      <c r="F43" s="14"/>
      <c r="G43" s="126"/>
      <c r="H43" s="126"/>
    </row>
    <row r="44" spans="1:8" ht="15.75" customHeight="1">
      <c r="A44" s="100" t="s">
        <v>13</v>
      </c>
      <c r="B44" s="100"/>
      <c r="C44" s="100" t="s">
        <v>14</v>
      </c>
      <c r="D44" s="100"/>
      <c r="E44" s="100"/>
      <c r="F44" s="100"/>
      <c r="G44" s="133">
        <f>G45</f>
        <v>0</v>
      </c>
      <c r="H44" s="133">
        <f>H45</f>
        <v>6</v>
      </c>
    </row>
    <row r="45" spans="1:8" ht="15.75" customHeight="1">
      <c r="A45" s="14"/>
      <c r="B45" s="14" t="s">
        <v>105</v>
      </c>
      <c r="C45" s="14"/>
      <c r="D45" s="14" t="s">
        <v>106</v>
      </c>
      <c r="E45" s="14"/>
      <c r="F45" s="14"/>
      <c r="G45" s="128">
        <f>G46</f>
        <v>0</v>
      </c>
      <c r="H45" s="128">
        <f>H46</f>
        <v>6</v>
      </c>
    </row>
    <row r="46" spans="1:8" ht="15.75" customHeight="1">
      <c r="A46" s="14"/>
      <c r="B46" s="14"/>
      <c r="C46" s="14"/>
      <c r="D46" s="14"/>
      <c r="E46" s="14" t="s">
        <v>107</v>
      </c>
      <c r="F46" s="14"/>
      <c r="G46" s="129">
        <v>0</v>
      </c>
      <c r="H46" s="126">
        <v>6</v>
      </c>
    </row>
    <row r="47" spans="1:8" ht="15.75" customHeight="1">
      <c r="A47" s="14"/>
      <c r="B47" s="14"/>
      <c r="C47" s="14"/>
      <c r="D47" s="14"/>
      <c r="E47" s="14"/>
      <c r="F47" s="14"/>
      <c r="G47" s="126"/>
      <c r="H47" s="126"/>
    </row>
    <row r="48" spans="1:8" ht="15.75" customHeight="1">
      <c r="A48" s="100" t="s">
        <v>6</v>
      </c>
      <c r="B48" s="100"/>
      <c r="C48" s="100" t="s">
        <v>7</v>
      </c>
      <c r="D48" s="100"/>
      <c r="E48" s="100"/>
      <c r="F48" s="100"/>
      <c r="G48" s="133">
        <f>G49+G52</f>
        <v>96800</v>
      </c>
      <c r="H48" s="133">
        <f>H49+H52</f>
        <v>96800</v>
      </c>
    </row>
    <row r="49" spans="1:8" ht="15.75" customHeight="1">
      <c r="A49" s="14"/>
      <c r="B49" s="14" t="s">
        <v>56</v>
      </c>
      <c r="C49" s="14"/>
      <c r="D49" s="14" t="s">
        <v>57</v>
      </c>
      <c r="E49" s="14"/>
      <c r="F49" s="14"/>
      <c r="G49" s="126">
        <f>SUM(G50:G51)</f>
        <v>59000</v>
      </c>
      <c r="H49" s="126">
        <f>SUM(H50:H51)</f>
        <v>59000</v>
      </c>
    </row>
    <row r="50" spans="1:8" ht="15.75" customHeight="1">
      <c r="A50" s="14"/>
      <c r="B50" s="14"/>
      <c r="C50" s="14"/>
      <c r="D50" s="14"/>
      <c r="E50" s="14" t="s">
        <v>58</v>
      </c>
      <c r="F50" s="14"/>
      <c r="G50" s="126">
        <v>46000</v>
      </c>
      <c r="H50" s="126">
        <v>46000</v>
      </c>
    </row>
    <row r="51" spans="1:8" ht="15.75" customHeight="1">
      <c r="A51" s="49"/>
      <c r="B51" s="49"/>
      <c r="C51" s="49"/>
      <c r="D51" s="49"/>
      <c r="E51" s="14" t="s">
        <v>59</v>
      </c>
      <c r="F51" s="14"/>
      <c r="G51" s="126">
        <v>13000</v>
      </c>
      <c r="H51" s="126">
        <v>13000</v>
      </c>
    </row>
    <row r="52" spans="1:8" ht="15.75" customHeight="1">
      <c r="A52" s="49"/>
      <c r="B52" s="14" t="s">
        <v>60</v>
      </c>
      <c r="C52" s="14"/>
      <c r="D52" s="14" t="s">
        <v>61</v>
      </c>
      <c r="E52" s="14"/>
      <c r="F52" s="14"/>
      <c r="G52" s="126">
        <f>G53+G55+G57</f>
        <v>37800</v>
      </c>
      <c r="H52" s="126">
        <f>H53+H55+H57</f>
        <v>37800</v>
      </c>
    </row>
    <row r="53" spans="1:8" ht="15.75" customHeight="1">
      <c r="A53" s="49"/>
      <c r="B53" s="14"/>
      <c r="C53" s="14" t="s">
        <v>62</v>
      </c>
      <c r="D53" s="14" t="s">
        <v>63</v>
      </c>
      <c r="E53" s="14"/>
      <c r="F53" s="14"/>
      <c r="G53" s="126">
        <f>SUM(G54)</f>
        <v>15000</v>
      </c>
      <c r="H53" s="126">
        <f>SUM(H54)</f>
        <v>15000</v>
      </c>
    </row>
    <row r="54" spans="1:8" ht="15.75" customHeight="1">
      <c r="A54" s="49"/>
      <c r="B54" s="14"/>
      <c r="C54" s="14"/>
      <c r="D54" s="14"/>
      <c r="E54" s="14" t="s">
        <v>64</v>
      </c>
      <c r="F54" s="14"/>
      <c r="G54" s="126">
        <v>15000</v>
      </c>
      <c r="H54" s="126">
        <v>15000</v>
      </c>
    </row>
    <row r="55" spans="1:8" ht="15.75" customHeight="1">
      <c r="A55" s="49"/>
      <c r="B55" s="14"/>
      <c r="C55" s="14" t="s">
        <v>65</v>
      </c>
      <c r="D55" s="14" t="s">
        <v>66</v>
      </c>
      <c r="E55" s="14"/>
      <c r="F55" s="14"/>
      <c r="G55" s="126">
        <f>SUM(G56)</f>
        <v>3000</v>
      </c>
      <c r="H55" s="126">
        <f>SUM(H56)</f>
        <v>3000</v>
      </c>
    </row>
    <row r="56" spans="1:8" ht="15.75" customHeight="1">
      <c r="A56" s="49"/>
      <c r="B56" s="14"/>
      <c r="C56" s="14"/>
      <c r="D56" s="14"/>
      <c r="E56" s="14" t="s">
        <v>67</v>
      </c>
      <c r="F56" s="14"/>
      <c r="G56" s="126">
        <v>3000</v>
      </c>
      <c r="H56" s="126">
        <v>3000</v>
      </c>
    </row>
    <row r="57" spans="1:8" ht="15.75" customHeight="1">
      <c r="A57" s="49"/>
      <c r="B57" s="14"/>
      <c r="C57" s="14" t="s">
        <v>68</v>
      </c>
      <c r="D57" s="14" t="s">
        <v>69</v>
      </c>
      <c r="E57" s="14"/>
      <c r="F57" s="14"/>
      <c r="G57" s="126">
        <f>SUM(G58:G60)</f>
        <v>19800</v>
      </c>
      <c r="H57" s="126">
        <f>SUM(H58:H60)</f>
        <v>19800</v>
      </c>
    </row>
    <row r="58" spans="1:8" ht="15.75" customHeight="1">
      <c r="A58" s="49"/>
      <c r="B58" s="14"/>
      <c r="C58" s="14"/>
      <c r="D58" s="14"/>
      <c r="E58" s="14" t="s">
        <v>70</v>
      </c>
      <c r="F58" s="14"/>
      <c r="G58" s="126">
        <v>19000</v>
      </c>
      <c r="H58" s="126">
        <v>19000</v>
      </c>
    </row>
    <row r="59" spans="1:8" ht="15.75" customHeight="1">
      <c r="A59" s="14"/>
      <c r="B59" s="14"/>
      <c r="C59" s="14"/>
      <c r="D59" s="14"/>
      <c r="E59" s="14" t="s">
        <v>71</v>
      </c>
      <c r="F59" s="14"/>
      <c r="G59" s="126">
        <v>300</v>
      </c>
      <c r="H59" s="126">
        <v>300</v>
      </c>
    </row>
    <row r="60" spans="1:8" ht="15.75" customHeight="1">
      <c r="A60" s="14"/>
      <c r="B60" s="14"/>
      <c r="C60" s="14"/>
      <c r="D60" s="14"/>
      <c r="E60" s="14" t="s">
        <v>72</v>
      </c>
      <c r="F60" s="14"/>
      <c r="G60" s="126">
        <v>500</v>
      </c>
      <c r="H60" s="126">
        <v>500</v>
      </c>
    </row>
    <row r="61" spans="1:8" ht="15.75" customHeight="1">
      <c r="A61" s="14"/>
      <c r="B61" s="14"/>
      <c r="C61" s="14"/>
      <c r="D61" s="14"/>
      <c r="E61" s="14"/>
      <c r="F61" s="14"/>
      <c r="G61" s="126"/>
      <c r="H61" s="126"/>
    </row>
    <row r="62" spans="1:8" ht="15.75" customHeight="1">
      <c r="A62" s="100" t="s">
        <v>8</v>
      </c>
      <c r="B62" s="100"/>
      <c r="C62" s="100" t="s">
        <v>9</v>
      </c>
      <c r="D62" s="100"/>
      <c r="E62" s="100"/>
      <c r="F62" s="101"/>
      <c r="G62" s="132">
        <f>SUM(G63:G91)</f>
        <v>90145</v>
      </c>
      <c r="H62" s="132">
        <f>SUM(H63:H92)</f>
        <v>112744</v>
      </c>
    </row>
    <row r="63" spans="1:8" ht="15.75" customHeight="1">
      <c r="A63" s="14"/>
      <c r="B63" s="14"/>
      <c r="C63" s="14" t="s">
        <v>50</v>
      </c>
      <c r="D63" s="14" t="s">
        <v>51</v>
      </c>
      <c r="E63" s="14"/>
      <c r="F63" s="106"/>
      <c r="G63" s="125">
        <v>1000</v>
      </c>
      <c r="H63" s="126">
        <v>1000</v>
      </c>
    </row>
    <row r="64" spans="1:8" ht="15.75" customHeight="1">
      <c r="A64" s="14"/>
      <c r="B64" s="14"/>
      <c r="C64" s="14" t="s">
        <v>74</v>
      </c>
      <c r="D64" s="14" t="s">
        <v>136</v>
      </c>
      <c r="E64" s="14"/>
      <c r="F64" s="14"/>
      <c r="G64" s="126">
        <v>100</v>
      </c>
      <c r="H64" s="126">
        <v>100</v>
      </c>
    </row>
    <row r="65" spans="1:8" ht="15.75" customHeight="1">
      <c r="A65" s="14"/>
      <c r="B65" s="14"/>
      <c r="C65" s="14" t="s">
        <v>76</v>
      </c>
      <c r="D65" s="14" t="s">
        <v>77</v>
      </c>
      <c r="E65" s="14"/>
      <c r="F65" s="14"/>
      <c r="G65" s="126">
        <v>27</v>
      </c>
      <c r="H65" s="126">
        <v>27</v>
      </c>
    </row>
    <row r="66" spans="1:8" ht="15.75" customHeight="1">
      <c r="A66" s="14"/>
      <c r="B66" s="14"/>
      <c r="C66" s="14" t="s">
        <v>74</v>
      </c>
      <c r="D66" s="14" t="s">
        <v>404</v>
      </c>
      <c r="E66" s="14"/>
      <c r="F66" s="14"/>
      <c r="G66" s="126"/>
      <c r="H66" s="126">
        <v>477</v>
      </c>
    </row>
    <row r="67" spans="1:8" ht="15.75" customHeight="1">
      <c r="A67" s="14"/>
      <c r="B67" s="14"/>
      <c r="C67" s="14" t="s">
        <v>76</v>
      </c>
      <c r="D67" s="14" t="s">
        <v>77</v>
      </c>
      <c r="E67" s="14"/>
      <c r="F67" s="14"/>
      <c r="G67" s="126"/>
      <c r="H67" s="126">
        <v>129</v>
      </c>
    </row>
    <row r="68" spans="1:8" ht="15.75" customHeight="1">
      <c r="A68" s="14"/>
      <c r="B68" s="14"/>
      <c r="C68" s="14" t="s">
        <v>74</v>
      </c>
      <c r="D68" s="14" t="s">
        <v>406</v>
      </c>
      <c r="E68" s="14"/>
      <c r="F68" s="14"/>
      <c r="G68" s="126"/>
      <c r="H68" s="126">
        <v>39</v>
      </c>
    </row>
    <row r="69" spans="1:8" ht="15.75" customHeight="1">
      <c r="A69" s="14"/>
      <c r="B69" s="14"/>
      <c r="C69" s="14" t="s">
        <v>79</v>
      </c>
      <c r="D69" s="14" t="s">
        <v>137</v>
      </c>
      <c r="E69" s="14"/>
      <c r="F69" s="14"/>
      <c r="G69" s="126">
        <v>1000</v>
      </c>
      <c r="H69" s="126">
        <v>787</v>
      </c>
    </row>
    <row r="70" spans="1:8" ht="15.75" customHeight="1">
      <c r="A70" s="14"/>
      <c r="B70" s="14"/>
      <c r="C70" s="14" t="s">
        <v>81</v>
      </c>
      <c r="D70" s="14" t="s">
        <v>82</v>
      </c>
      <c r="E70" s="14"/>
      <c r="F70" s="14"/>
      <c r="G70" s="126"/>
      <c r="H70" s="126"/>
    </row>
    <row r="71" spans="1:8" ht="15.75" customHeight="1">
      <c r="A71" s="14"/>
      <c r="B71" s="14"/>
      <c r="C71" s="14"/>
      <c r="D71" s="14"/>
      <c r="E71" s="14" t="s">
        <v>83</v>
      </c>
      <c r="F71" s="14"/>
      <c r="G71" s="126">
        <v>32400</v>
      </c>
      <c r="H71" s="126">
        <v>47400</v>
      </c>
    </row>
    <row r="72" spans="1:8" ht="15.75" customHeight="1">
      <c r="A72" s="14"/>
      <c r="B72" s="14"/>
      <c r="C72" s="14"/>
      <c r="D72" s="14"/>
      <c r="E72" s="14" t="s">
        <v>84</v>
      </c>
      <c r="F72" s="14"/>
      <c r="G72" s="126">
        <v>600</v>
      </c>
      <c r="H72" s="126">
        <v>600</v>
      </c>
    </row>
    <row r="73" spans="1:8" ht="15.75" customHeight="1">
      <c r="A73" s="14"/>
      <c r="B73" s="14"/>
      <c r="C73" s="14"/>
      <c r="D73" s="14"/>
      <c r="E73" s="14" t="s">
        <v>435</v>
      </c>
      <c r="F73" s="14"/>
      <c r="G73" s="126"/>
      <c r="H73" s="126">
        <v>314</v>
      </c>
    </row>
    <row r="74" spans="1:8" ht="15.75" customHeight="1">
      <c r="A74" s="14"/>
      <c r="B74" s="14"/>
      <c r="C74" s="14" t="s">
        <v>76</v>
      </c>
      <c r="D74" s="14" t="s">
        <v>77</v>
      </c>
      <c r="E74" s="14"/>
      <c r="F74" s="14"/>
      <c r="G74" s="126">
        <v>9018</v>
      </c>
      <c r="H74" s="126">
        <v>13281</v>
      </c>
    </row>
    <row r="75" spans="1:8" ht="15.75" customHeight="1">
      <c r="A75" s="14"/>
      <c r="B75" s="14"/>
      <c r="C75" s="14" t="s">
        <v>114</v>
      </c>
      <c r="D75" s="14" t="s">
        <v>138</v>
      </c>
      <c r="E75" s="14"/>
      <c r="F75" s="14"/>
      <c r="G75" s="126">
        <v>400</v>
      </c>
      <c r="H75" s="126">
        <v>400</v>
      </c>
    </row>
    <row r="76" spans="1:8" ht="15.75" customHeight="1">
      <c r="A76" s="14"/>
      <c r="B76" s="14"/>
      <c r="C76" s="14" t="s">
        <v>76</v>
      </c>
      <c r="D76" s="14" t="s">
        <v>77</v>
      </c>
      <c r="E76" s="14"/>
      <c r="F76" s="14"/>
      <c r="G76" s="126">
        <v>108</v>
      </c>
      <c r="H76" s="126">
        <v>108</v>
      </c>
    </row>
    <row r="77" spans="1:8" ht="15.75" customHeight="1">
      <c r="A77" s="14"/>
      <c r="B77" s="14"/>
      <c r="C77" s="14" t="s">
        <v>74</v>
      </c>
      <c r="D77" s="14" t="s">
        <v>139</v>
      </c>
      <c r="E77" s="14"/>
      <c r="F77" s="14"/>
      <c r="G77" s="126">
        <v>1090</v>
      </c>
      <c r="H77" s="126">
        <v>1090</v>
      </c>
    </row>
    <row r="78" spans="1:8" ht="15.75" customHeight="1">
      <c r="A78" s="14"/>
      <c r="B78" s="14"/>
      <c r="C78" s="14" t="s">
        <v>76</v>
      </c>
      <c r="D78" s="14" t="s">
        <v>77</v>
      </c>
      <c r="E78" s="14"/>
      <c r="F78" s="14"/>
      <c r="G78" s="126">
        <v>295</v>
      </c>
      <c r="H78" s="126">
        <v>295</v>
      </c>
    </row>
    <row r="79" spans="1:8" ht="15.75" customHeight="1">
      <c r="A79" s="14"/>
      <c r="B79" s="14"/>
      <c r="C79" s="14" t="s">
        <v>74</v>
      </c>
      <c r="D79" s="14" t="s">
        <v>118</v>
      </c>
      <c r="E79" s="14"/>
      <c r="F79" s="14"/>
      <c r="G79" s="126">
        <v>800</v>
      </c>
      <c r="H79" s="126">
        <v>800</v>
      </c>
    </row>
    <row r="80" spans="1:8" ht="15.75" customHeight="1">
      <c r="A80" s="14"/>
      <c r="B80" s="14"/>
      <c r="C80" s="14" t="s">
        <v>74</v>
      </c>
      <c r="D80" s="14" t="s">
        <v>400</v>
      </c>
      <c r="E80" s="14"/>
      <c r="F80" s="14"/>
      <c r="G80" s="126"/>
      <c r="H80" s="126">
        <v>146</v>
      </c>
    </row>
    <row r="81" spans="1:8" ht="15.75" customHeight="1">
      <c r="A81" s="14"/>
      <c r="B81" s="14"/>
      <c r="C81" s="14" t="s">
        <v>76</v>
      </c>
      <c r="D81" s="14" t="s">
        <v>77</v>
      </c>
      <c r="E81" s="14"/>
      <c r="F81" s="14"/>
      <c r="G81" s="126">
        <v>216</v>
      </c>
      <c r="H81" s="126">
        <v>216</v>
      </c>
    </row>
    <row r="82" spans="1:8" ht="15.75" customHeight="1">
      <c r="A82" s="14"/>
      <c r="B82" s="14"/>
      <c r="C82" s="14" t="s">
        <v>74</v>
      </c>
      <c r="D82" s="14" t="s">
        <v>140</v>
      </c>
      <c r="E82" s="14"/>
      <c r="F82" s="14"/>
      <c r="G82" s="126">
        <v>18000</v>
      </c>
      <c r="H82" s="126">
        <v>18000</v>
      </c>
    </row>
    <row r="83" spans="1:8" ht="15.75" customHeight="1">
      <c r="A83" s="14"/>
      <c r="B83" s="14"/>
      <c r="C83" s="14" t="s">
        <v>76</v>
      </c>
      <c r="D83" s="14" t="s">
        <v>77</v>
      </c>
      <c r="E83" s="14"/>
      <c r="F83" s="14"/>
      <c r="G83" s="126">
        <v>4860</v>
      </c>
      <c r="H83" s="126">
        <v>4860</v>
      </c>
    </row>
    <row r="84" spans="1:8" ht="15.75" customHeight="1">
      <c r="A84" s="14"/>
      <c r="B84" s="14"/>
      <c r="C84" s="14" t="s">
        <v>74</v>
      </c>
      <c r="D84" s="14" t="s">
        <v>141</v>
      </c>
      <c r="E84" s="14"/>
      <c r="F84" s="14"/>
      <c r="G84" s="126">
        <v>100</v>
      </c>
      <c r="H84" s="126">
        <v>100</v>
      </c>
    </row>
    <row r="85" spans="1:8" ht="15.75" customHeight="1">
      <c r="A85" s="14"/>
      <c r="B85" s="14"/>
      <c r="C85" s="14" t="s">
        <v>76</v>
      </c>
      <c r="D85" s="14" t="s">
        <v>77</v>
      </c>
      <c r="E85" s="14"/>
      <c r="F85" s="14"/>
      <c r="G85" s="126">
        <v>27</v>
      </c>
      <c r="H85" s="126">
        <v>27</v>
      </c>
    </row>
    <row r="86" spans="1:8" ht="15.75" customHeight="1">
      <c r="A86" s="14"/>
      <c r="B86" s="14"/>
      <c r="C86" s="14" t="s">
        <v>74</v>
      </c>
      <c r="D86" s="14" t="s">
        <v>126</v>
      </c>
      <c r="E86" s="14"/>
      <c r="F86" s="14"/>
      <c r="G86" s="126">
        <v>100</v>
      </c>
      <c r="H86" s="126">
        <v>100</v>
      </c>
    </row>
    <row r="87" spans="1:8" ht="15.75" customHeight="1">
      <c r="A87" s="14"/>
      <c r="B87" s="14"/>
      <c r="C87" s="14" t="s">
        <v>76</v>
      </c>
      <c r="D87" s="14" t="s">
        <v>77</v>
      </c>
      <c r="E87" s="14"/>
      <c r="F87" s="14"/>
      <c r="G87" s="126">
        <v>27</v>
      </c>
      <c r="H87" s="126">
        <v>27</v>
      </c>
    </row>
    <row r="88" spans="1:8" ht="15.75" customHeight="1">
      <c r="A88" s="14"/>
      <c r="B88" s="14"/>
      <c r="C88" s="14" t="s">
        <v>74</v>
      </c>
      <c r="D88" s="14" t="s">
        <v>142</v>
      </c>
      <c r="E88" s="14"/>
      <c r="F88" s="14"/>
      <c r="G88" s="126">
        <v>12475</v>
      </c>
      <c r="H88" s="126">
        <v>12475</v>
      </c>
    </row>
    <row r="89" spans="1:8" ht="15.75" customHeight="1">
      <c r="A89" s="14"/>
      <c r="B89" s="14"/>
      <c r="C89" s="14" t="s">
        <v>129</v>
      </c>
      <c r="D89" s="14" t="s">
        <v>143</v>
      </c>
      <c r="E89" s="14"/>
      <c r="F89" s="14"/>
      <c r="G89" s="126">
        <v>3255</v>
      </c>
      <c r="H89" s="126">
        <v>3255</v>
      </c>
    </row>
    <row r="90" spans="1:8" ht="15.75" customHeight="1">
      <c r="A90" s="14"/>
      <c r="B90" s="14"/>
      <c r="C90" s="14" t="s">
        <v>129</v>
      </c>
      <c r="D90" s="14" t="s">
        <v>403</v>
      </c>
      <c r="E90" s="14"/>
      <c r="F90" s="14"/>
      <c r="G90" s="126"/>
      <c r="H90" s="126">
        <v>366</v>
      </c>
    </row>
    <row r="91" spans="1:8" ht="15.75" customHeight="1">
      <c r="A91" s="14"/>
      <c r="B91" s="14"/>
      <c r="C91" s="14" t="s">
        <v>76</v>
      </c>
      <c r="D91" s="14" t="s">
        <v>77</v>
      </c>
      <c r="E91" s="14"/>
      <c r="F91" s="14"/>
      <c r="G91" s="126">
        <v>4247</v>
      </c>
      <c r="H91" s="126">
        <v>4880</v>
      </c>
    </row>
    <row r="92" spans="1:8" ht="15.75" customHeight="1">
      <c r="A92" s="14"/>
      <c r="B92" s="14"/>
      <c r="C92" s="14" t="s">
        <v>380</v>
      </c>
      <c r="D92" s="14" t="s">
        <v>405</v>
      </c>
      <c r="E92" s="14"/>
      <c r="F92" s="14"/>
      <c r="G92" s="126"/>
      <c r="H92" s="126">
        <v>1445</v>
      </c>
    </row>
    <row r="93" spans="1:8" ht="15.75" customHeight="1">
      <c r="A93" s="14"/>
      <c r="B93" s="14"/>
      <c r="C93" s="14"/>
      <c r="D93" s="14"/>
      <c r="E93" s="14"/>
      <c r="F93" s="14"/>
      <c r="G93" s="126"/>
      <c r="H93" s="126"/>
    </row>
    <row r="94" spans="1:8" ht="15.75" customHeight="1">
      <c r="A94" s="100" t="s">
        <v>15</v>
      </c>
      <c r="B94" s="100"/>
      <c r="C94" s="100" t="s">
        <v>16</v>
      </c>
      <c r="D94" s="100"/>
      <c r="E94" s="100"/>
      <c r="F94" s="102"/>
      <c r="G94" s="132">
        <f>SUM(G95)</f>
        <v>600</v>
      </c>
      <c r="H94" s="132">
        <f>SUM(H95)</f>
        <v>600</v>
      </c>
    </row>
    <row r="95" spans="1:8" ht="15.75" customHeight="1">
      <c r="A95" s="14"/>
      <c r="B95" s="14" t="s">
        <v>52</v>
      </c>
      <c r="C95" s="14"/>
      <c r="D95" s="14" t="s">
        <v>53</v>
      </c>
      <c r="E95" s="14"/>
      <c r="F95" s="70"/>
      <c r="G95" s="125">
        <v>600</v>
      </c>
      <c r="H95" s="126">
        <v>600</v>
      </c>
    </row>
    <row r="96" spans="1:8" ht="15.75" customHeight="1">
      <c r="A96" s="14"/>
      <c r="B96" s="14"/>
      <c r="C96" s="14"/>
      <c r="D96" s="14"/>
      <c r="E96" s="14"/>
      <c r="F96" s="14"/>
      <c r="G96" s="126"/>
      <c r="H96" s="126"/>
    </row>
    <row r="97" spans="1:8" ht="15.75" customHeight="1">
      <c r="A97" s="100" t="s">
        <v>10</v>
      </c>
      <c r="B97" s="100"/>
      <c r="C97" s="100" t="s">
        <v>11</v>
      </c>
      <c r="D97" s="100"/>
      <c r="E97" s="100"/>
      <c r="F97" s="102"/>
      <c r="G97" s="132">
        <f>SUM(G98:G100)</f>
        <v>3304</v>
      </c>
      <c r="H97" s="132">
        <f>SUM(H98:H100)</f>
        <v>350</v>
      </c>
    </row>
    <row r="98" spans="1:8" ht="15.75" customHeight="1">
      <c r="A98" s="14"/>
      <c r="B98" s="14" t="s">
        <v>54</v>
      </c>
      <c r="C98" s="14"/>
      <c r="D98" s="14" t="s">
        <v>55</v>
      </c>
      <c r="E98" s="14"/>
      <c r="F98" s="70"/>
      <c r="G98" s="125">
        <v>350</v>
      </c>
      <c r="H98" s="126">
        <v>350</v>
      </c>
    </row>
    <row r="99" spans="1:8" ht="15.75" customHeight="1">
      <c r="A99" s="14"/>
      <c r="B99" s="14" t="s">
        <v>121</v>
      </c>
      <c r="C99" s="14"/>
      <c r="D99" s="14" t="s">
        <v>122</v>
      </c>
      <c r="E99" s="14"/>
      <c r="F99" s="14"/>
      <c r="G99" s="126"/>
      <c r="H99" s="126"/>
    </row>
    <row r="100" spans="1:8" ht="15.75" customHeight="1">
      <c r="A100" s="14"/>
      <c r="B100" s="14"/>
      <c r="C100" s="14"/>
      <c r="D100" s="14"/>
      <c r="E100" s="14" t="s">
        <v>144</v>
      </c>
      <c r="F100" s="14"/>
      <c r="G100" s="126">
        <v>2954</v>
      </c>
      <c r="H100" s="126">
        <v>0</v>
      </c>
    </row>
    <row r="101" spans="1:8" ht="15.75" customHeight="1">
      <c r="A101" s="14"/>
      <c r="B101" s="14"/>
      <c r="C101" s="14"/>
      <c r="D101" s="14"/>
      <c r="E101" s="14"/>
      <c r="F101" s="14"/>
      <c r="G101" s="126"/>
      <c r="H101" s="126"/>
    </row>
    <row r="102" spans="1:8" ht="15.75" customHeight="1">
      <c r="A102" s="103" t="s">
        <v>17</v>
      </c>
      <c r="B102" s="103"/>
      <c r="C102" s="103" t="s">
        <v>18</v>
      </c>
      <c r="D102" s="103"/>
      <c r="E102" s="103"/>
      <c r="F102" s="103"/>
      <c r="G102" s="134">
        <f>G103</f>
        <v>0</v>
      </c>
      <c r="H102" s="134">
        <f>H103</f>
        <v>168</v>
      </c>
    </row>
    <row r="103" spans="1:8" ht="15.75" customHeight="1">
      <c r="A103" s="14"/>
      <c r="B103" s="14"/>
      <c r="C103" s="14" t="s">
        <v>384</v>
      </c>
      <c r="D103" s="14" t="s">
        <v>385</v>
      </c>
      <c r="E103" s="14"/>
      <c r="F103" s="14"/>
      <c r="G103" s="126">
        <v>0</v>
      </c>
      <c r="H103" s="126">
        <v>168</v>
      </c>
    </row>
    <row r="104" spans="1:8" ht="15.75" customHeight="1">
      <c r="A104" s="14"/>
      <c r="B104" s="14"/>
      <c r="C104" s="14"/>
      <c r="D104" s="14"/>
      <c r="E104" s="14"/>
      <c r="F104" s="14"/>
      <c r="G104" s="126"/>
      <c r="H104" s="126"/>
    </row>
    <row r="105" spans="1:8" ht="15.75" customHeight="1">
      <c r="A105" s="100" t="s">
        <v>20</v>
      </c>
      <c r="B105" s="100"/>
      <c r="C105" s="100" t="s">
        <v>19</v>
      </c>
      <c r="D105" s="100"/>
      <c r="E105" s="100"/>
      <c r="F105" s="102"/>
      <c r="G105" s="132">
        <f>G106</f>
        <v>193900</v>
      </c>
      <c r="H105" s="132">
        <f>H106</f>
        <v>228900</v>
      </c>
    </row>
    <row r="106" spans="1:8" ht="15.75" customHeight="1">
      <c r="A106" s="14"/>
      <c r="B106" s="14" t="s">
        <v>109</v>
      </c>
      <c r="C106" s="14"/>
      <c r="D106" s="14" t="s">
        <v>110</v>
      </c>
      <c r="E106" s="14"/>
      <c r="F106" s="70"/>
      <c r="G106" s="125">
        <f>G107+G108</f>
        <v>193900</v>
      </c>
      <c r="H106" s="125">
        <f>H107+H108</f>
        <v>228900</v>
      </c>
    </row>
    <row r="107" spans="1:8" ht="15.75" customHeight="1">
      <c r="A107" s="14"/>
      <c r="B107" s="14"/>
      <c r="C107" s="14" t="s">
        <v>111</v>
      </c>
      <c r="D107" s="14"/>
      <c r="E107" s="14" t="s">
        <v>112</v>
      </c>
      <c r="F107" s="70"/>
      <c r="G107" s="125">
        <v>193900</v>
      </c>
      <c r="H107" s="126">
        <v>193900</v>
      </c>
    </row>
    <row r="108" spans="1:8" ht="15.75" customHeight="1">
      <c r="A108" s="14"/>
      <c r="B108" s="14"/>
      <c r="C108" s="14" t="s">
        <v>432</v>
      </c>
      <c r="D108" s="14"/>
      <c r="E108" s="14" t="s">
        <v>433</v>
      </c>
      <c r="F108" s="70"/>
      <c r="G108" s="125">
        <v>0</v>
      </c>
      <c r="H108" s="126">
        <v>35000</v>
      </c>
    </row>
    <row r="109" spans="1:8" ht="15.75" customHeight="1">
      <c r="A109" s="14"/>
      <c r="B109" s="14"/>
      <c r="C109" s="14"/>
      <c r="D109" s="14"/>
      <c r="E109" s="14"/>
      <c r="F109" s="14"/>
      <c r="G109" s="126"/>
      <c r="H109" s="126"/>
    </row>
    <row r="110" spans="1:8" ht="15.75" customHeight="1">
      <c r="A110" s="104"/>
      <c r="B110" s="104"/>
      <c r="C110" s="104" t="s">
        <v>131</v>
      </c>
      <c r="D110" s="104"/>
      <c r="E110" s="104"/>
      <c r="F110" s="104"/>
      <c r="G110" s="99">
        <f>G11+G44+G48+G62+G94+G97+G105+G102</f>
        <v>487338</v>
      </c>
      <c r="H110" s="99">
        <f>H11+H44+H48+H62+H94+H97+H105+H102</f>
        <v>573153</v>
      </c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</sheetData>
  <sheetProtection selectLockedCells="1" selectUnlockedCells="1"/>
  <mergeCells count="10">
    <mergeCell ref="G7:H7"/>
    <mergeCell ref="A1:H1"/>
    <mergeCell ref="A4:H4"/>
    <mergeCell ref="A5:H5"/>
    <mergeCell ref="A6:H6"/>
    <mergeCell ref="H8:H10"/>
    <mergeCell ref="E3:G3"/>
    <mergeCell ref="G8:G10"/>
    <mergeCell ref="A8:F10"/>
    <mergeCell ref="A2:H2"/>
  </mergeCells>
  <printOptions headings="1"/>
  <pageMargins left="0.25" right="0.25" top="0.75" bottom="0.75" header="0.3" footer="0.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2" customWidth="1"/>
    <col min="2" max="2" width="2.140625" style="12" customWidth="1"/>
    <col min="3" max="3" width="1.421875" style="12" customWidth="1"/>
    <col min="4" max="4" width="41.00390625" style="12" customWidth="1"/>
    <col min="5" max="7" width="9.140625" style="12" customWidth="1"/>
    <col min="8" max="8" width="9.57421875" style="12" bestFit="1" customWidth="1"/>
    <col min="9" max="16384" width="9.140625" style="12" customWidth="1"/>
  </cols>
  <sheetData>
    <row r="1" spans="1:8" ht="15.75">
      <c r="A1" s="183" t="s">
        <v>444</v>
      </c>
      <c r="B1" s="183"/>
      <c r="C1" s="183"/>
      <c r="D1" s="183"/>
      <c r="E1" s="183"/>
      <c r="F1" s="183"/>
      <c r="G1" s="183"/>
      <c r="H1" s="183"/>
    </row>
    <row r="2" spans="1:8" ht="15.75">
      <c r="A2" s="183" t="s">
        <v>424</v>
      </c>
      <c r="B2" s="183"/>
      <c r="C2" s="183"/>
      <c r="D2" s="183"/>
      <c r="E2" s="183"/>
      <c r="F2" s="183"/>
      <c r="G2" s="183"/>
      <c r="H2" s="183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.75">
      <c r="A5" s="166" t="s">
        <v>43</v>
      </c>
      <c r="B5" s="166"/>
      <c r="C5" s="166"/>
      <c r="D5" s="166"/>
      <c r="E5" s="166"/>
      <c r="F5" s="166"/>
      <c r="G5" s="166"/>
      <c r="H5" s="166"/>
    </row>
    <row r="6" spans="1:8" ht="15.75">
      <c r="A6" s="166" t="s">
        <v>145</v>
      </c>
      <c r="B6" s="166"/>
      <c r="C6" s="166"/>
      <c r="D6" s="166"/>
      <c r="E6" s="166"/>
      <c r="F6" s="166"/>
      <c r="G6" s="166"/>
      <c r="H6" s="166"/>
    </row>
    <row r="7" spans="4:8" ht="15.75">
      <c r="D7" s="56"/>
      <c r="E7" s="178" t="s">
        <v>419</v>
      </c>
      <c r="F7" s="178"/>
      <c r="G7" s="178"/>
      <c r="H7" s="178"/>
    </row>
    <row r="8" spans="1:8" ht="12.75" customHeight="1">
      <c r="A8" s="184" t="s">
        <v>146</v>
      </c>
      <c r="B8" s="184"/>
      <c r="C8" s="184"/>
      <c r="D8" s="184"/>
      <c r="E8" s="179" t="s">
        <v>147</v>
      </c>
      <c r="F8" s="179" t="s">
        <v>148</v>
      </c>
      <c r="G8" s="179" t="s">
        <v>149</v>
      </c>
      <c r="H8" s="179" t="s">
        <v>150</v>
      </c>
    </row>
    <row r="9" spans="1:8" ht="15.75">
      <c r="A9" s="184"/>
      <c r="B9" s="184"/>
      <c r="C9" s="184"/>
      <c r="D9" s="184"/>
      <c r="E9" s="179"/>
      <c r="F9" s="179"/>
      <c r="G9" s="179"/>
      <c r="H9" s="179"/>
    </row>
    <row r="10" spans="1:8" ht="15.75">
      <c r="A10" s="184"/>
      <c r="B10" s="184"/>
      <c r="C10" s="184"/>
      <c r="D10" s="184"/>
      <c r="E10" s="179"/>
      <c r="F10" s="179"/>
      <c r="G10" s="179"/>
      <c r="H10" s="179"/>
    </row>
    <row r="11" spans="1:9" ht="15.75">
      <c r="A11" s="182" t="s">
        <v>417</v>
      </c>
      <c r="B11" s="182"/>
      <c r="C11" s="182"/>
      <c r="D11" s="182"/>
      <c r="E11" s="34">
        <v>11003</v>
      </c>
      <c r="F11" s="135"/>
      <c r="G11" s="135"/>
      <c r="H11" s="34">
        <v>11003</v>
      </c>
      <c r="I11" s="35"/>
    </row>
    <row r="12" spans="1:9" ht="15.75">
      <c r="A12" s="181" t="s">
        <v>408</v>
      </c>
      <c r="B12" s="181"/>
      <c r="C12" s="181"/>
      <c r="D12" s="181"/>
      <c r="E12" s="50">
        <v>96800</v>
      </c>
      <c r="F12" s="50"/>
      <c r="G12" s="44"/>
      <c r="H12" s="50">
        <v>96800</v>
      </c>
      <c r="I12" s="11"/>
    </row>
    <row r="13" spans="1:9" ht="15.75">
      <c r="A13" s="176" t="s">
        <v>73</v>
      </c>
      <c r="B13" s="176"/>
      <c r="C13" s="176"/>
      <c r="D13" s="176"/>
      <c r="E13" s="34">
        <v>127</v>
      </c>
      <c r="F13" s="34"/>
      <c r="G13" s="136"/>
      <c r="H13" s="34">
        <v>127</v>
      </c>
      <c r="I13" s="11"/>
    </row>
    <row r="14" spans="1:9" ht="15.75">
      <c r="A14" s="176" t="s">
        <v>151</v>
      </c>
      <c r="B14" s="176"/>
      <c r="C14" s="176"/>
      <c r="D14" s="176"/>
      <c r="E14" s="34">
        <v>62107</v>
      </c>
      <c r="F14" s="34"/>
      <c r="G14" s="135"/>
      <c r="H14" s="34">
        <v>62107</v>
      </c>
      <c r="I14" s="26"/>
    </row>
    <row r="15" spans="1:9" ht="15.75">
      <c r="A15" s="181" t="s">
        <v>152</v>
      </c>
      <c r="B15" s="181"/>
      <c r="C15" s="181"/>
      <c r="D15" s="181"/>
      <c r="E15" s="50">
        <v>109208</v>
      </c>
      <c r="F15" s="50"/>
      <c r="G15" s="44"/>
      <c r="H15" s="50">
        <v>109208</v>
      </c>
      <c r="I15" s="26"/>
    </row>
    <row r="16" spans="1:9" ht="15.75">
      <c r="A16" s="181" t="s">
        <v>108</v>
      </c>
      <c r="B16" s="181"/>
      <c r="C16" s="181"/>
      <c r="D16" s="181"/>
      <c r="E16" s="50">
        <v>193900</v>
      </c>
      <c r="F16" s="50"/>
      <c r="G16" s="44"/>
      <c r="H16" s="50">
        <v>193900</v>
      </c>
      <c r="I16" s="26"/>
    </row>
    <row r="17" spans="1:9" ht="15.75">
      <c r="A17" s="114" t="s">
        <v>412</v>
      </c>
      <c r="B17" s="114"/>
      <c r="C17" s="114"/>
      <c r="D17" s="114"/>
      <c r="E17" s="50">
        <v>7544</v>
      </c>
      <c r="F17" s="50"/>
      <c r="G17" s="44"/>
      <c r="H17" s="50">
        <v>7544</v>
      </c>
      <c r="I17" s="26"/>
    </row>
    <row r="18" spans="1:9" ht="15.75">
      <c r="A18" s="114" t="s">
        <v>413</v>
      </c>
      <c r="B18" s="114"/>
      <c r="C18" s="114"/>
      <c r="D18" s="114"/>
      <c r="E18" s="50">
        <v>4553</v>
      </c>
      <c r="F18" s="50"/>
      <c r="G18" s="44"/>
      <c r="H18" s="50">
        <v>4553</v>
      </c>
      <c r="I18" s="26"/>
    </row>
    <row r="19" spans="1:9" ht="15.75">
      <c r="A19" s="176" t="s">
        <v>113</v>
      </c>
      <c r="B19" s="176"/>
      <c r="C19" s="176"/>
      <c r="D19" s="176"/>
      <c r="E19" s="34"/>
      <c r="F19" s="34">
        <v>508</v>
      </c>
      <c r="G19" s="135"/>
      <c r="H19" s="34">
        <v>508</v>
      </c>
      <c r="I19" s="11"/>
    </row>
    <row r="20" spans="1:9" ht="15.75">
      <c r="A20" s="176" t="s">
        <v>116</v>
      </c>
      <c r="B20" s="176"/>
      <c r="C20" s="176"/>
      <c r="D20" s="176"/>
      <c r="E20" s="34"/>
      <c r="F20" s="34">
        <v>1553</v>
      </c>
      <c r="G20" s="135"/>
      <c r="H20" s="34">
        <v>1553</v>
      </c>
      <c r="I20" s="10"/>
    </row>
    <row r="21" spans="1:9" ht="15.75">
      <c r="A21" s="176" t="s">
        <v>117</v>
      </c>
      <c r="B21" s="176"/>
      <c r="C21" s="176"/>
      <c r="D21" s="176"/>
      <c r="E21" s="34"/>
      <c r="F21" s="34">
        <v>1162</v>
      </c>
      <c r="G21" s="135"/>
      <c r="H21" s="34">
        <v>1162</v>
      </c>
      <c r="I21" s="16"/>
    </row>
    <row r="22" spans="1:9" ht="15.75">
      <c r="A22" s="176" t="s">
        <v>119</v>
      </c>
      <c r="B22" s="176"/>
      <c r="C22" s="176"/>
      <c r="D22" s="176"/>
      <c r="E22" s="34">
        <v>1000</v>
      </c>
      <c r="F22" s="34"/>
      <c r="G22" s="135"/>
      <c r="H22" s="34">
        <v>1000</v>
      </c>
      <c r="I22" s="16"/>
    </row>
    <row r="23" spans="1:9" ht="15.75">
      <c r="A23" s="176" t="s">
        <v>120</v>
      </c>
      <c r="B23" s="176"/>
      <c r="C23" s="176"/>
      <c r="D23" s="176"/>
      <c r="E23" s="34">
        <v>2954</v>
      </c>
      <c r="F23" s="34"/>
      <c r="G23" s="135"/>
      <c r="H23" s="34">
        <v>2954</v>
      </c>
      <c r="I23" s="16"/>
    </row>
    <row r="24" spans="1:9" ht="15.75">
      <c r="A24" s="176" t="s">
        <v>123</v>
      </c>
      <c r="B24" s="176"/>
      <c r="C24" s="176"/>
      <c r="D24" s="176"/>
      <c r="E24" s="34"/>
      <c r="F24" s="34">
        <v>22860</v>
      </c>
      <c r="G24" s="135"/>
      <c r="H24" s="34">
        <v>22860</v>
      </c>
      <c r="I24" s="16"/>
    </row>
    <row r="25" spans="1:9" ht="15.75">
      <c r="A25" s="176" t="s">
        <v>124</v>
      </c>
      <c r="B25" s="176"/>
      <c r="C25" s="176"/>
      <c r="D25" s="176"/>
      <c r="E25" s="34"/>
      <c r="F25" s="34">
        <v>127</v>
      </c>
      <c r="G25" s="135"/>
      <c r="H25" s="34">
        <v>127</v>
      </c>
      <c r="I25" s="16"/>
    </row>
    <row r="26" spans="1:9" ht="15.75">
      <c r="A26" s="176" t="s">
        <v>276</v>
      </c>
      <c r="B26" s="176"/>
      <c r="C26" s="176"/>
      <c r="D26" s="176"/>
      <c r="E26" s="34"/>
      <c r="F26" s="34">
        <v>727</v>
      </c>
      <c r="G26" s="135"/>
      <c r="H26" s="34">
        <v>727</v>
      </c>
      <c r="I26" s="16"/>
    </row>
    <row r="27" spans="1:9" ht="15.75">
      <c r="A27" s="176" t="s">
        <v>127</v>
      </c>
      <c r="B27" s="176"/>
      <c r="C27" s="176"/>
      <c r="D27" s="176"/>
      <c r="E27" s="34">
        <v>930</v>
      </c>
      <c r="F27" s="34"/>
      <c r="G27" s="135"/>
      <c r="H27" s="34">
        <v>930</v>
      </c>
      <c r="I27" s="11"/>
    </row>
    <row r="28" spans="1:9" ht="15.75">
      <c r="A28" s="180" t="s">
        <v>128</v>
      </c>
      <c r="B28" s="180"/>
      <c r="C28" s="180"/>
      <c r="D28" s="180"/>
      <c r="E28" s="34">
        <v>20091</v>
      </c>
      <c r="F28" s="34"/>
      <c r="G28" s="135"/>
      <c r="H28" s="34">
        <v>20091</v>
      </c>
      <c r="I28" s="11"/>
    </row>
    <row r="29" spans="1:9" ht="15.75">
      <c r="A29" s="28" t="s">
        <v>302</v>
      </c>
      <c r="B29" s="28"/>
      <c r="C29" s="28"/>
      <c r="D29" s="28"/>
      <c r="E29" s="34">
        <v>999</v>
      </c>
      <c r="F29" s="34"/>
      <c r="G29" s="135"/>
      <c r="H29" s="34">
        <v>999</v>
      </c>
      <c r="I29" s="11"/>
    </row>
    <row r="30" spans="1:9" ht="15.75">
      <c r="A30" s="28" t="s">
        <v>436</v>
      </c>
      <c r="B30" s="28"/>
      <c r="C30" s="28"/>
      <c r="D30" s="28"/>
      <c r="E30" s="34"/>
      <c r="F30" s="34">
        <v>35000</v>
      </c>
      <c r="G30" s="135"/>
      <c r="H30" s="34">
        <v>35000</v>
      </c>
      <c r="I30" s="11"/>
    </row>
    <row r="31" spans="1:9" ht="15.75">
      <c r="A31" s="177" t="s">
        <v>131</v>
      </c>
      <c r="B31" s="177"/>
      <c r="C31" s="177"/>
      <c r="D31" s="177"/>
      <c r="E31" s="68">
        <v>511216</v>
      </c>
      <c r="F31" s="55">
        <f>SUM(F11:F30)</f>
        <v>61937</v>
      </c>
      <c r="G31" s="68">
        <f>SUM(G11:G28)</f>
        <v>0</v>
      </c>
      <c r="H31" s="55">
        <f>SUM(H11:H30)</f>
        <v>573153</v>
      </c>
      <c r="I31" s="11"/>
    </row>
    <row r="32" ht="15.75">
      <c r="H32" s="78"/>
    </row>
    <row r="33" ht="15.75">
      <c r="H33" s="78"/>
    </row>
  </sheetData>
  <sheetProtection selectLockedCells="1" selectUnlockedCells="1"/>
  <mergeCells count="28">
    <mergeCell ref="A2:H2"/>
    <mergeCell ref="A15:D15"/>
    <mergeCell ref="A1:H1"/>
    <mergeCell ref="A4:H4"/>
    <mergeCell ref="A5:H5"/>
    <mergeCell ref="A6:H6"/>
    <mergeCell ref="A8:D10"/>
    <mergeCell ref="F8:F10"/>
    <mergeCell ref="G8:G10"/>
    <mergeCell ref="H8:H10"/>
    <mergeCell ref="E7:H7"/>
    <mergeCell ref="E8:E10"/>
    <mergeCell ref="A28:D28"/>
    <mergeCell ref="A19:D19"/>
    <mergeCell ref="A20:D20"/>
    <mergeCell ref="A21:D21"/>
    <mergeCell ref="A16:D16"/>
    <mergeCell ref="A11:D11"/>
    <mergeCell ref="A12:D12"/>
    <mergeCell ref="A13:D13"/>
    <mergeCell ref="A14:D14"/>
    <mergeCell ref="A22:D22"/>
    <mergeCell ref="A23:D23"/>
    <mergeCell ref="A31:D31"/>
    <mergeCell ref="A24:D24"/>
    <mergeCell ref="A25:D25"/>
    <mergeCell ref="A26:D26"/>
    <mergeCell ref="A27:D27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3"/>
  <sheetViews>
    <sheetView zoomScaleSheetLayoutView="100" zoomScalePageLayoutView="0" workbookViewId="0" topLeftCell="A1">
      <selection activeCell="A1" sqref="A1:H1"/>
    </sheetView>
  </sheetViews>
  <sheetFormatPr defaultColWidth="9.140625" defaultRowHeight="15.75" customHeight="1"/>
  <cols>
    <col min="1" max="1" width="3.28125" style="9" customWidth="1"/>
    <col min="2" max="2" width="4.8515625" style="10" customWidth="1"/>
    <col min="3" max="3" width="7.00390625" style="10" customWidth="1"/>
    <col min="4" max="4" width="2.140625" style="10" customWidth="1"/>
    <col min="5" max="5" width="57.00390625" style="10" customWidth="1"/>
    <col min="6" max="6" width="8.8515625" style="10" customWidth="1"/>
    <col min="7" max="7" width="20.57421875" style="11" customWidth="1"/>
    <col min="8" max="8" width="23.140625" style="37" customWidth="1"/>
    <col min="9" max="16384" width="9.140625" style="12" customWidth="1"/>
  </cols>
  <sheetData>
    <row r="1" spans="1:8" ht="15.75" customHeight="1">
      <c r="A1" s="185" t="s">
        <v>445</v>
      </c>
      <c r="B1" s="185"/>
      <c r="C1" s="185"/>
      <c r="D1" s="185"/>
      <c r="E1" s="185"/>
      <c r="F1" s="185"/>
      <c r="G1" s="185"/>
      <c r="H1" s="185"/>
    </row>
    <row r="2" spans="1:8" ht="15.75" customHeight="1">
      <c r="A2" s="173" t="s">
        <v>423</v>
      </c>
      <c r="B2" s="173"/>
      <c r="C2" s="173"/>
      <c r="D2" s="173"/>
      <c r="E2" s="173"/>
      <c r="F2" s="173"/>
      <c r="G2" s="173"/>
      <c r="H2" s="173"/>
    </row>
    <row r="3" spans="1:7" ht="15.75" customHeight="1">
      <c r="A3" s="146"/>
      <c r="B3" s="146"/>
      <c r="C3" s="146"/>
      <c r="D3" s="146"/>
      <c r="E3" s="146"/>
      <c r="F3" s="146"/>
      <c r="G3" s="146"/>
    </row>
    <row r="4" spans="1:8" ht="15.75" customHeight="1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.75" customHeight="1">
      <c r="A5" s="166" t="s">
        <v>153</v>
      </c>
      <c r="B5" s="166"/>
      <c r="C5" s="166"/>
      <c r="D5" s="166"/>
      <c r="E5" s="166"/>
      <c r="F5" s="166"/>
      <c r="G5" s="166"/>
      <c r="H5" s="166"/>
    </row>
    <row r="6" spans="1:8" ht="15.75" customHeight="1">
      <c r="A6" s="166" t="s">
        <v>44</v>
      </c>
      <c r="B6" s="166"/>
      <c r="C6" s="166"/>
      <c r="D6" s="166"/>
      <c r="E6" s="166"/>
      <c r="F6" s="166"/>
      <c r="G6" s="166"/>
      <c r="H6" s="166"/>
    </row>
    <row r="7" spans="1:8" ht="15.75" customHeight="1">
      <c r="A7" s="13"/>
      <c r="B7" s="13"/>
      <c r="C7" s="13"/>
      <c r="D7" s="13"/>
      <c r="E7" s="13"/>
      <c r="F7" s="13"/>
      <c r="G7" s="186" t="s">
        <v>45</v>
      </c>
      <c r="H7" s="186"/>
    </row>
    <row r="8" spans="1:8" ht="15.75" customHeight="1">
      <c r="A8" s="175" t="s">
        <v>46</v>
      </c>
      <c r="B8" s="175"/>
      <c r="C8" s="175"/>
      <c r="D8" s="175"/>
      <c r="E8" s="175"/>
      <c r="F8" s="174" t="s">
        <v>154</v>
      </c>
      <c r="G8" s="187" t="s">
        <v>155</v>
      </c>
      <c r="H8" s="172" t="s">
        <v>347</v>
      </c>
    </row>
    <row r="9" spans="1:8" s="14" customFormat="1" ht="15.75" customHeight="1">
      <c r="A9" s="175"/>
      <c r="B9" s="175"/>
      <c r="C9" s="175"/>
      <c r="D9" s="175"/>
      <c r="E9" s="175"/>
      <c r="F9" s="174"/>
      <c r="G9" s="187"/>
      <c r="H9" s="172"/>
    </row>
    <row r="10" spans="1:8" s="11" customFormat="1" ht="15.75" customHeight="1">
      <c r="A10" s="80" t="s">
        <v>348</v>
      </c>
      <c r="B10" s="81"/>
      <c r="C10" s="81"/>
      <c r="D10" s="81"/>
      <c r="E10" s="81"/>
      <c r="F10" s="81"/>
      <c r="G10" s="82">
        <f>G11+G23+G29+G64+G78</f>
        <v>160441</v>
      </c>
      <c r="H10" s="82">
        <f>H11+H23+H29+H64+H78</f>
        <v>139581</v>
      </c>
    </row>
    <row r="11" spans="1:8" s="11" customFormat="1" ht="15.75" customHeight="1">
      <c r="A11" s="15" t="s">
        <v>23</v>
      </c>
      <c r="B11" s="16"/>
      <c r="C11" s="16" t="s">
        <v>156</v>
      </c>
      <c r="D11" s="16"/>
      <c r="E11" s="16"/>
      <c r="F11" s="17">
        <v>2</v>
      </c>
      <c r="G11" s="18">
        <f>G12+G15</f>
        <v>12057</v>
      </c>
      <c r="H11" s="39">
        <f>H12+H15</f>
        <v>12057</v>
      </c>
    </row>
    <row r="12" spans="1:8" s="11" customFormat="1" ht="15.75" customHeight="1">
      <c r="A12" s="9"/>
      <c r="B12" s="10" t="s">
        <v>157</v>
      </c>
      <c r="C12" s="10"/>
      <c r="D12" s="10" t="s">
        <v>158</v>
      </c>
      <c r="E12" s="10"/>
      <c r="F12" s="10"/>
      <c r="G12" s="19">
        <f>SUM(G13:G14)</f>
        <v>1368</v>
      </c>
      <c r="H12" s="34">
        <f>SUM(H13:H14)</f>
        <v>1368</v>
      </c>
    </row>
    <row r="13" spans="1:8" s="11" customFormat="1" ht="15.75" customHeight="1">
      <c r="A13" s="12"/>
      <c r="B13" s="10"/>
      <c r="C13" s="10" t="s">
        <v>159</v>
      </c>
      <c r="D13" s="10" t="s">
        <v>160</v>
      </c>
      <c r="E13" s="10"/>
      <c r="F13" s="10"/>
      <c r="G13" s="19">
        <v>1218</v>
      </c>
      <c r="H13" s="73">
        <v>1218</v>
      </c>
    </row>
    <row r="14" spans="1:8" s="11" customFormat="1" ht="15.75" customHeight="1">
      <c r="A14" s="9"/>
      <c r="B14" s="10"/>
      <c r="C14" s="10" t="s">
        <v>161</v>
      </c>
      <c r="D14" s="10" t="s">
        <v>162</v>
      </c>
      <c r="E14" s="10"/>
      <c r="F14" s="10"/>
      <c r="G14" s="19">
        <v>150</v>
      </c>
      <c r="H14" s="73">
        <v>150</v>
      </c>
    </row>
    <row r="15" spans="1:8" s="11" customFormat="1" ht="15.75" customHeight="1">
      <c r="A15" s="9"/>
      <c r="B15" s="10" t="s">
        <v>163</v>
      </c>
      <c r="C15" s="10"/>
      <c r="D15" s="10" t="s">
        <v>164</v>
      </c>
      <c r="E15" s="10"/>
      <c r="F15" s="10"/>
      <c r="G15" s="19">
        <f>G16+G21</f>
        <v>10689</v>
      </c>
      <c r="H15" s="34">
        <f>H16+H21</f>
        <v>10689</v>
      </c>
    </row>
    <row r="16" spans="1:8" s="11" customFormat="1" ht="15.75" customHeight="1">
      <c r="A16" s="9"/>
      <c r="B16" s="10"/>
      <c r="C16" s="10" t="s">
        <v>165</v>
      </c>
      <c r="D16" s="10" t="s">
        <v>166</v>
      </c>
      <c r="E16" s="10"/>
      <c r="F16" s="10"/>
      <c r="G16" s="19">
        <f>SUM(G17:G20)</f>
        <v>10189</v>
      </c>
      <c r="H16" s="73">
        <v>10189</v>
      </c>
    </row>
    <row r="17" spans="1:8" s="11" customFormat="1" ht="15.75" customHeight="1">
      <c r="A17" s="9"/>
      <c r="B17" s="10"/>
      <c r="C17" s="10"/>
      <c r="D17" s="10"/>
      <c r="E17" s="23" t="s">
        <v>167</v>
      </c>
      <c r="F17" s="10"/>
      <c r="G17" s="19">
        <v>4406</v>
      </c>
      <c r="H17" s="73">
        <v>4406</v>
      </c>
    </row>
    <row r="18" spans="1:8" s="11" customFormat="1" ht="15.75" customHeight="1">
      <c r="A18" s="9"/>
      <c r="B18" s="10"/>
      <c r="C18" s="10"/>
      <c r="D18" s="10"/>
      <c r="E18" s="23" t="s">
        <v>162</v>
      </c>
      <c r="F18" s="10"/>
      <c r="G18" s="19">
        <v>150</v>
      </c>
      <c r="H18" s="73">
        <v>150</v>
      </c>
    </row>
    <row r="19" spans="1:8" s="11" customFormat="1" ht="15.75" customHeight="1">
      <c r="A19" s="9"/>
      <c r="B19" s="10"/>
      <c r="C19" s="10"/>
      <c r="D19" s="10"/>
      <c r="E19" s="23" t="s">
        <v>168</v>
      </c>
      <c r="F19" s="10"/>
      <c r="G19" s="19">
        <v>4296</v>
      </c>
      <c r="H19" s="73">
        <v>4296</v>
      </c>
    </row>
    <row r="20" spans="1:8" s="11" customFormat="1" ht="15.75" customHeight="1">
      <c r="A20" s="9"/>
      <c r="B20" s="10"/>
      <c r="C20" s="10"/>
      <c r="D20" s="23"/>
      <c r="E20" s="23" t="s">
        <v>169</v>
      </c>
      <c r="F20" s="10"/>
      <c r="G20" s="19">
        <v>1337</v>
      </c>
      <c r="H20" s="73">
        <v>1337</v>
      </c>
    </row>
    <row r="21" spans="1:8" s="11" customFormat="1" ht="15.75" customHeight="1">
      <c r="A21" s="9"/>
      <c r="B21" s="10"/>
      <c r="C21" s="10" t="s">
        <v>170</v>
      </c>
      <c r="D21" s="10" t="s">
        <v>171</v>
      </c>
      <c r="E21" s="10"/>
      <c r="F21" s="10"/>
      <c r="G21" s="19">
        <v>500</v>
      </c>
      <c r="H21" s="73">
        <v>500</v>
      </c>
    </row>
    <row r="22" spans="1:8" s="11" customFormat="1" ht="15.75" customHeight="1">
      <c r="A22" s="9"/>
      <c r="B22" s="10"/>
      <c r="C22" s="10"/>
      <c r="D22" s="10"/>
      <c r="E22" s="10"/>
      <c r="F22" s="10"/>
      <c r="G22" s="19"/>
      <c r="H22" s="73"/>
    </row>
    <row r="23" spans="1:8" s="11" customFormat="1" ht="15.75" customHeight="1">
      <c r="A23" s="15" t="s">
        <v>25</v>
      </c>
      <c r="B23" s="16"/>
      <c r="C23" s="16" t="s">
        <v>172</v>
      </c>
      <c r="D23" s="20"/>
      <c r="E23" s="20"/>
      <c r="F23" s="21"/>
      <c r="G23" s="18">
        <f>SUM(G24:G27)</f>
        <v>3133</v>
      </c>
      <c r="H23" s="39">
        <f>SUM(H24:H27)</f>
        <v>3808</v>
      </c>
    </row>
    <row r="24" spans="1:8" s="11" customFormat="1" ht="15.75" customHeight="1">
      <c r="A24" s="9"/>
      <c r="B24" s="10"/>
      <c r="C24" s="10"/>
      <c r="D24" s="23" t="s">
        <v>173</v>
      </c>
      <c r="E24" s="10"/>
      <c r="F24" s="10"/>
      <c r="G24" s="19">
        <v>3040</v>
      </c>
      <c r="H24" s="73">
        <v>2868</v>
      </c>
    </row>
    <row r="25" spans="1:8" s="11" customFormat="1" ht="15.75" customHeight="1">
      <c r="A25" s="9"/>
      <c r="B25" s="10"/>
      <c r="C25" s="10"/>
      <c r="D25" s="23" t="s">
        <v>349</v>
      </c>
      <c r="E25" s="10"/>
      <c r="F25" s="10"/>
      <c r="G25" s="19">
        <v>0</v>
      </c>
      <c r="H25" s="73">
        <v>675</v>
      </c>
    </row>
    <row r="26" spans="1:8" s="11" customFormat="1" ht="15.75" customHeight="1">
      <c r="A26" s="9"/>
      <c r="B26" s="10"/>
      <c r="C26" s="10"/>
      <c r="D26" s="23" t="s">
        <v>174</v>
      </c>
      <c r="E26" s="10"/>
      <c r="F26" s="10"/>
      <c r="G26" s="19">
        <v>36</v>
      </c>
      <c r="H26" s="73">
        <v>208</v>
      </c>
    </row>
    <row r="27" spans="1:8" s="11" customFormat="1" ht="15.75" customHeight="1">
      <c r="A27" s="9"/>
      <c r="B27" s="10"/>
      <c r="C27" s="10"/>
      <c r="D27" s="23" t="s">
        <v>175</v>
      </c>
      <c r="E27" s="10"/>
      <c r="F27" s="10"/>
      <c r="G27" s="19">
        <v>57</v>
      </c>
      <c r="H27" s="73">
        <v>57</v>
      </c>
    </row>
    <row r="28" spans="1:8" s="11" customFormat="1" ht="15.75" customHeight="1">
      <c r="A28" s="9"/>
      <c r="B28" s="10"/>
      <c r="C28" s="10"/>
      <c r="D28" s="10"/>
      <c r="E28" s="10"/>
      <c r="F28" s="10"/>
      <c r="G28" s="19"/>
      <c r="H28" s="73"/>
    </row>
    <row r="29" spans="1:8" s="11" customFormat="1" ht="15.75" customHeight="1">
      <c r="A29" s="15" t="s">
        <v>27</v>
      </c>
      <c r="B29" s="16"/>
      <c r="C29" s="16" t="s">
        <v>28</v>
      </c>
      <c r="D29" s="16"/>
      <c r="E29" s="16"/>
      <c r="F29" s="10"/>
      <c r="G29" s="18">
        <f>G30+G38+G45+G56+G61</f>
        <v>10190</v>
      </c>
      <c r="H29" s="39">
        <f>H30+H38+H45+H56+H61</f>
        <v>10190</v>
      </c>
    </row>
    <row r="30" spans="1:8" s="24" customFormat="1" ht="15.75" customHeight="1">
      <c r="A30" s="22"/>
      <c r="B30" s="10" t="s">
        <v>176</v>
      </c>
      <c r="C30" s="23"/>
      <c r="D30" s="10" t="s">
        <v>177</v>
      </c>
      <c r="E30" s="22"/>
      <c r="F30" s="22"/>
      <c r="G30" s="18">
        <f>G31+G35</f>
        <v>860</v>
      </c>
      <c r="H30" s="39">
        <f>H31+H35</f>
        <v>1140</v>
      </c>
    </row>
    <row r="31" spans="1:8" s="11" customFormat="1" ht="15.75" customHeight="1">
      <c r="A31" s="9"/>
      <c r="B31" s="10"/>
      <c r="C31" s="10" t="s">
        <v>178</v>
      </c>
      <c r="D31" s="10" t="s">
        <v>179</v>
      </c>
      <c r="E31" s="22"/>
      <c r="F31" s="22"/>
      <c r="G31" s="19">
        <f>SUM(G32:G34)</f>
        <v>300</v>
      </c>
      <c r="H31" s="34">
        <f>SUM(H32:H34)</f>
        <v>500</v>
      </c>
    </row>
    <row r="32" spans="1:8" s="11" customFormat="1" ht="15.75" customHeight="1">
      <c r="A32" s="9"/>
      <c r="B32" s="10"/>
      <c r="C32" s="10"/>
      <c r="D32" s="10"/>
      <c r="E32" s="22" t="s">
        <v>180</v>
      </c>
      <c r="F32" s="22"/>
      <c r="G32" s="19">
        <v>100</v>
      </c>
      <c r="H32" s="73">
        <v>100</v>
      </c>
    </row>
    <row r="33" spans="1:8" s="11" customFormat="1" ht="15.75" customHeight="1">
      <c r="A33" s="9"/>
      <c r="B33" s="10"/>
      <c r="C33" s="10"/>
      <c r="D33" s="10"/>
      <c r="E33" s="22" t="s">
        <v>181</v>
      </c>
      <c r="F33" s="22"/>
      <c r="G33" s="19">
        <v>150</v>
      </c>
      <c r="H33" s="73">
        <v>150</v>
      </c>
    </row>
    <row r="34" spans="1:8" s="11" customFormat="1" ht="15.75" customHeight="1">
      <c r="A34" s="9"/>
      <c r="B34" s="10"/>
      <c r="C34" s="10"/>
      <c r="D34" s="10"/>
      <c r="E34" s="22" t="s">
        <v>182</v>
      </c>
      <c r="F34" s="22"/>
      <c r="G34" s="19">
        <v>50</v>
      </c>
      <c r="H34" s="73">
        <v>250</v>
      </c>
    </row>
    <row r="35" spans="1:8" s="11" customFormat="1" ht="15.75" customHeight="1">
      <c r="A35" s="9"/>
      <c r="B35" s="10"/>
      <c r="C35" s="10" t="s">
        <v>183</v>
      </c>
      <c r="D35" s="10" t="s">
        <v>184</v>
      </c>
      <c r="E35" s="10"/>
      <c r="F35" s="10"/>
      <c r="G35" s="19">
        <f>SUM(G36:G37)</f>
        <v>560</v>
      </c>
      <c r="H35" s="34">
        <f>SUM(H36:H37)</f>
        <v>640</v>
      </c>
    </row>
    <row r="36" spans="1:8" s="11" customFormat="1" ht="15.75" customHeight="1">
      <c r="A36" s="15"/>
      <c r="B36" s="16"/>
      <c r="C36" s="16"/>
      <c r="D36" s="16"/>
      <c r="E36" s="23" t="s">
        <v>185</v>
      </c>
      <c r="F36" s="10"/>
      <c r="G36" s="19">
        <v>260</v>
      </c>
      <c r="H36" s="73">
        <v>260</v>
      </c>
    </row>
    <row r="37" spans="1:8" s="11" customFormat="1" ht="15.75" customHeight="1">
      <c r="A37" s="15"/>
      <c r="B37" s="16"/>
      <c r="C37" s="16"/>
      <c r="D37" s="16"/>
      <c r="E37" s="23" t="s">
        <v>186</v>
      </c>
      <c r="F37" s="10"/>
      <c r="G37" s="19">
        <v>300</v>
      </c>
      <c r="H37" s="73">
        <v>380</v>
      </c>
    </row>
    <row r="38" spans="1:8" s="24" customFormat="1" ht="15.75" customHeight="1">
      <c r="A38" s="22"/>
      <c r="B38" s="10" t="s">
        <v>187</v>
      </c>
      <c r="C38" s="23"/>
      <c r="D38" s="10" t="s">
        <v>188</v>
      </c>
      <c r="E38" s="23"/>
      <c r="F38" s="23"/>
      <c r="G38" s="18">
        <f>G39+G43</f>
        <v>1290</v>
      </c>
      <c r="H38" s="39">
        <f>H39+H43</f>
        <v>1360</v>
      </c>
    </row>
    <row r="39" spans="1:8" s="11" customFormat="1" ht="15.75" customHeight="1">
      <c r="A39" s="9"/>
      <c r="B39" s="10"/>
      <c r="C39" s="10" t="s">
        <v>189</v>
      </c>
      <c r="D39" s="10" t="s">
        <v>190</v>
      </c>
      <c r="E39" s="10"/>
      <c r="F39" s="10"/>
      <c r="G39" s="19">
        <f>SUM(G40:G42)</f>
        <v>450</v>
      </c>
      <c r="H39" s="34">
        <f>SUM(H40:H42)</f>
        <v>670</v>
      </c>
    </row>
    <row r="40" spans="1:8" s="11" customFormat="1" ht="15.75" customHeight="1">
      <c r="A40" s="9"/>
      <c r="B40" s="10"/>
      <c r="C40" s="10"/>
      <c r="D40" s="10"/>
      <c r="E40" s="23" t="s">
        <v>350</v>
      </c>
      <c r="F40" s="10"/>
      <c r="G40" s="19">
        <v>0</v>
      </c>
      <c r="H40" s="34">
        <v>170</v>
      </c>
    </row>
    <row r="41" spans="1:8" s="11" customFormat="1" ht="15.75" customHeight="1">
      <c r="A41" s="9"/>
      <c r="B41" s="10"/>
      <c r="C41" s="10"/>
      <c r="D41" s="10"/>
      <c r="E41" s="23" t="s">
        <v>191</v>
      </c>
      <c r="F41" s="10"/>
      <c r="G41" s="19">
        <v>230</v>
      </c>
      <c r="H41" s="73">
        <v>280</v>
      </c>
    </row>
    <row r="42" spans="1:8" s="11" customFormat="1" ht="15.75" customHeight="1">
      <c r="A42" s="9"/>
      <c r="B42" s="10"/>
      <c r="C42" s="10"/>
      <c r="D42" s="10"/>
      <c r="E42" s="23" t="s">
        <v>192</v>
      </c>
      <c r="F42" s="10"/>
      <c r="G42" s="19">
        <v>220</v>
      </c>
      <c r="H42" s="73">
        <v>220</v>
      </c>
    </row>
    <row r="43" spans="1:8" s="11" customFormat="1" ht="15.75" customHeight="1">
      <c r="A43" s="9"/>
      <c r="B43" s="10"/>
      <c r="C43" s="10" t="s">
        <v>193</v>
      </c>
      <c r="D43" s="10" t="s">
        <v>194</v>
      </c>
      <c r="E43" s="10"/>
      <c r="F43" s="10"/>
      <c r="G43" s="19">
        <f>SUM(G44)</f>
        <v>840</v>
      </c>
      <c r="H43" s="34">
        <f>SUM(H44)</f>
        <v>690</v>
      </c>
    </row>
    <row r="44" spans="1:8" s="11" customFormat="1" ht="15.75" customHeight="1">
      <c r="A44" s="9"/>
      <c r="B44" s="10"/>
      <c r="C44" s="10"/>
      <c r="D44" s="10"/>
      <c r="E44" s="23" t="s">
        <v>195</v>
      </c>
      <c r="F44" s="10"/>
      <c r="G44" s="19">
        <v>840</v>
      </c>
      <c r="H44" s="73">
        <v>690</v>
      </c>
    </row>
    <row r="45" spans="1:8" s="24" customFormat="1" ht="15.75" customHeight="1">
      <c r="A45" s="22"/>
      <c r="B45" s="10" t="s">
        <v>196</v>
      </c>
      <c r="C45" s="23"/>
      <c r="D45" s="10" t="s">
        <v>197</v>
      </c>
      <c r="E45" s="23"/>
      <c r="F45" s="23"/>
      <c r="G45" s="18">
        <f>G46+G50+G51+G52</f>
        <v>6390</v>
      </c>
      <c r="H45" s="39">
        <f>H46+H50+H51+H52</f>
        <v>6120</v>
      </c>
    </row>
    <row r="46" spans="1:8" s="11" customFormat="1" ht="15.75" customHeight="1">
      <c r="A46" s="9"/>
      <c r="B46" s="10"/>
      <c r="C46" s="10" t="s">
        <v>198</v>
      </c>
      <c r="D46" s="10" t="s">
        <v>199</v>
      </c>
      <c r="E46" s="10"/>
      <c r="F46" s="10"/>
      <c r="G46" s="19">
        <f>SUM(G47:G49)</f>
        <v>3140</v>
      </c>
      <c r="H46" s="34">
        <f>SUM(H47:H49)</f>
        <v>1790</v>
      </c>
    </row>
    <row r="47" spans="1:8" s="11" customFormat="1" ht="15.75" customHeight="1">
      <c r="A47" s="9"/>
      <c r="B47" s="10"/>
      <c r="C47" s="10"/>
      <c r="D47" s="10"/>
      <c r="E47" s="23" t="s">
        <v>200</v>
      </c>
      <c r="F47" s="10"/>
      <c r="G47" s="19">
        <v>2500</v>
      </c>
      <c r="H47" s="73">
        <v>1400</v>
      </c>
    </row>
    <row r="48" spans="1:8" s="11" customFormat="1" ht="15.75" customHeight="1">
      <c r="A48" s="9"/>
      <c r="B48" s="10"/>
      <c r="C48" s="10"/>
      <c r="D48" s="10"/>
      <c r="E48" s="23" t="s">
        <v>201</v>
      </c>
      <c r="F48" s="10"/>
      <c r="G48" s="19">
        <v>520</v>
      </c>
      <c r="H48" s="73">
        <v>320</v>
      </c>
    </row>
    <row r="49" spans="1:8" s="11" customFormat="1" ht="15.75" customHeight="1">
      <c r="A49" s="9"/>
      <c r="B49" s="10"/>
      <c r="C49" s="10"/>
      <c r="D49" s="10"/>
      <c r="E49" s="23" t="s">
        <v>202</v>
      </c>
      <c r="F49" s="10"/>
      <c r="G49" s="19">
        <v>120</v>
      </c>
      <c r="H49" s="73">
        <v>70</v>
      </c>
    </row>
    <row r="50" spans="1:8" s="11" customFormat="1" ht="15.75" customHeight="1">
      <c r="A50" s="9"/>
      <c r="B50" s="10"/>
      <c r="C50" s="10" t="s">
        <v>203</v>
      </c>
      <c r="D50" s="10" t="s">
        <v>204</v>
      </c>
      <c r="E50" s="10"/>
      <c r="F50" s="10"/>
      <c r="G50" s="19">
        <v>200</v>
      </c>
      <c r="H50" s="73">
        <v>170</v>
      </c>
    </row>
    <row r="51" spans="1:8" s="11" customFormat="1" ht="15.75" customHeight="1">
      <c r="A51" s="9"/>
      <c r="B51" s="10"/>
      <c r="C51" s="10" t="s">
        <v>205</v>
      </c>
      <c r="D51" s="10" t="s">
        <v>206</v>
      </c>
      <c r="E51" s="10"/>
      <c r="F51" s="10"/>
      <c r="G51" s="19">
        <v>50</v>
      </c>
      <c r="H51" s="73">
        <v>20</v>
      </c>
    </row>
    <row r="52" spans="1:8" s="11" customFormat="1" ht="15.75" customHeight="1">
      <c r="A52" s="9"/>
      <c r="B52" s="10"/>
      <c r="C52" s="10" t="s">
        <v>207</v>
      </c>
      <c r="D52" s="10" t="s">
        <v>208</v>
      </c>
      <c r="E52" s="10"/>
      <c r="F52" s="10"/>
      <c r="G52" s="19">
        <f>SUM(G53:G55)</f>
        <v>3000</v>
      </c>
      <c r="H52" s="34">
        <f>SUM(H53:H55)</f>
        <v>4140</v>
      </c>
    </row>
    <row r="53" spans="1:8" s="11" customFormat="1" ht="15.75" customHeight="1">
      <c r="A53" s="9"/>
      <c r="B53" s="10"/>
      <c r="C53" s="10"/>
      <c r="D53" s="10"/>
      <c r="E53" s="23" t="s">
        <v>351</v>
      </c>
      <c r="F53" s="10"/>
      <c r="G53" s="19">
        <v>0</v>
      </c>
      <c r="H53" s="34">
        <v>60</v>
      </c>
    </row>
    <row r="54" spans="1:8" s="11" customFormat="1" ht="15.75" customHeight="1">
      <c r="A54" s="9"/>
      <c r="B54" s="10"/>
      <c r="C54" s="10"/>
      <c r="D54" s="10"/>
      <c r="E54" s="23" t="s">
        <v>209</v>
      </c>
      <c r="F54" s="10"/>
      <c r="G54" s="19">
        <v>560</v>
      </c>
      <c r="H54" s="73">
        <v>1640</v>
      </c>
    </row>
    <row r="55" spans="1:8" s="11" customFormat="1" ht="15.75" customHeight="1">
      <c r="A55" s="9"/>
      <c r="B55" s="10"/>
      <c r="C55" s="10"/>
      <c r="D55" s="10"/>
      <c r="E55" s="23" t="s">
        <v>210</v>
      </c>
      <c r="F55" s="10"/>
      <c r="G55" s="19">
        <v>2440</v>
      </c>
      <c r="H55" s="73">
        <v>2440</v>
      </c>
    </row>
    <row r="56" spans="1:8" s="24" customFormat="1" ht="15.75" customHeight="1">
      <c r="A56" s="22"/>
      <c r="B56" s="10" t="s">
        <v>211</v>
      </c>
      <c r="C56" s="23"/>
      <c r="D56" s="10" t="s">
        <v>212</v>
      </c>
      <c r="E56" s="23"/>
      <c r="F56" s="23"/>
      <c r="G56" s="18">
        <f>G57+G59</f>
        <v>150</v>
      </c>
      <c r="H56" s="18">
        <f>H57+H59</f>
        <v>70</v>
      </c>
    </row>
    <row r="57" spans="1:8" s="11" customFormat="1" ht="15.75" customHeight="1">
      <c r="A57" s="9"/>
      <c r="B57" s="10"/>
      <c r="C57" s="10" t="s">
        <v>213</v>
      </c>
      <c r="D57" s="10" t="s">
        <v>214</v>
      </c>
      <c r="E57" s="10"/>
      <c r="F57" s="10"/>
      <c r="G57" s="19">
        <v>50</v>
      </c>
      <c r="H57" s="73">
        <v>70</v>
      </c>
    </row>
    <row r="58" spans="1:8" s="11" customFormat="1" ht="15.75" customHeight="1">
      <c r="A58" s="9"/>
      <c r="B58" s="10"/>
      <c r="C58" s="10"/>
      <c r="D58" s="10"/>
      <c r="E58" s="23" t="s">
        <v>215</v>
      </c>
      <c r="F58" s="10"/>
      <c r="G58" s="19">
        <v>50</v>
      </c>
      <c r="H58" s="73">
        <v>70</v>
      </c>
    </row>
    <row r="59" spans="1:8" s="11" customFormat="1" ht="15.75" customHeight="1">
      <c r="A59" s="9"/>
      <c r="B59" s="10"/>
      <c r="C59" s="10" t="s">
        <v>216</v>
      </c>
      <c r="D59" s="10" t="s">
        <v>217</v>
      </c>
      <c r="E59" s="10"/>
      <c r="F59" s="10"/>
      <c r="G59" s="19">
        <v>100</v>
      </c>
      <c r="H59" s="73">
        <v>0</v>
      </c>
    </row>
    <row r="60" spans="1:8" s="11" customFormat="1" ht="15.75" customHeight="1">
      <c r="A60" s="9"/>
      <c r="B60" s="10"/>
      <c r="C60" s="10"/>
      <c r="D60" s="10"/>
      <c r="E60" s="23" t="s">
        <v>218</v>
      </c>
      <c r="F60" s="10"/>
      <c r="G60" s="19">
        <v>100</v>
      </c>
      <c r="H60" s="73">
        <v>0</v>
      </c>
    </row>
    <row r="61" spans="1:8" s="24" customFormat="1" ht="15.75" customHeight="1">
      <c r="A61" s="22"/>
      <c r="B61" s="10" t="s">
        <v>219</v>
      </c>
      <c r="C61" s="23"/>
      <c r="D61" s="10" t="s">
        <v>220</v>
      </c>
      <c r="E61" s="23"/>
      <c r="F61" s="23"/>
      <c r="G61" s="18">
        <f>G62</f>
        <v>1500</v>
      </c>
      <c r="H61" s="74">
        <v>1500</v>
      </c>
    </row>
    <row r="62" spans="1:8" s="11" customFormat="1" ht="15.75" customHeight="1">
      <c r="A62" s="9"/>
      <c r="B62" s="10"/>
      <c r="C62" s="10" t="s">
        <v>221</v>
      </c>
      <c r="D62" s="10" t="s">
        <v>222</v>
      </c>
      <c r="E62" s="10"/>
      <c r="F62" s="10"/>
      <c r="G62" s="19">
        <v>1500</v>
      </c>
      <c r="H62" s="73">
        <v>1500</v>
      </c>
    </row>
    <row r="63" spans="1:8" s="11" customFormat="1" ht="15.75" customHeight="1">
      <c r="A63" s="9"/>
      <c r="B63" s="10"/>
      <c r="C63" s="10"/>
      <c r="D63" s="10"/>
      <c r="E63" s="10"/>
      <c r="F63" s="10"/>
      <c r="G63" s="19"/>
      <c r="H63" s="73"/>
    </row>
    <row r="64" spans="1:8" s="26" customFormat="1" ht="15.75" customHeight="1">
      <c r="A64" s="15" t="s">
        <v>31</v>
      </c>
      <c r="B64" s="16"/>
      <c r="C64" s="16" t="s">
        <v>32</v>
      </c>
      <c r="D64" s="16"/>
      <c r="E64" s="16"/>
      <c r="F64" s="16"/>
      <c r="G64" s="18">
        <f>G67+G71+G74+G65</f>
        <v>133149</v>
      </c>
      <c r="H64" s="39">
        <f>H67+H71+H74+H65</f>
        <v>111614</v>
      </c>
    </row>
    <row r="65" spans="1:8" s="26" customFormat="1" ht="15.75" customHeight="1">
      <c r="A65" s="15"/>
      <c r="B65" s="16"/>
      <c r="C65" s="10" t="s">
        <v>352</v>
      </c>
      <c r="D65" s="10" t="s">
        <v>353</v>
      </c>
      <c r="E65" s="10"/>
      <c r="F65" s="16"/>
      <c r="G65" s="18">
        <v>0</v>
      </c>
      <c r="H65" s="73">
        <v>40</v>
      </c>
    </row>
    <row r="66" spans="1:8" s="26" customFormat="1" ht="15.75" customHeight="1">
      <c r="A66" s="15"/>
      <c r="B66" s="16"/>
      <c r="C66" s="16"/>
      <c r="D66" s="16"/>
      <c r="E66" s="10" t="s">
        <v>354</v>
      </c>
      <c r="F66" s="16"/>
      <c r="G66" s="18">
        <v>0</v>
      </c>
      <c r="H66" s="73">
        <v>40</v>
      </c>
    </row>
    <row r="67" spans="1:8" s="11" customFormat="1" ht="15.75" customHeight="1">
      <c r="A67" s="9"/>
      <c r="B67" s="10"/>
      <c r="C67" s="10" t="s">
        <v>223</v>
      </c>
      <c r="D67" s="10" t="s">
        <v>224</v>
      </c>
      <c r="E67" s="10"/>
      <c r="F67" s="10"/>
      <c r="G67" s="19">
        <f>SUM(G68:G70)</f>
        <v>6465</v>
      </c>
      <c r="H67" s="34">
        <f>SUM(H68:H70)</f>
        <v>7357</v>
      </c>
    </row>
    <row r="68" spans="1:8" s="11" customFormat="1" ht="15.75" customHeight="1">
      <c r="A68" s="9"/>
      <c r="B68" s="10"/>
      <c r="C68" s="10"/>
      <c r="D68" s="10"/>
      <c r="E68" s="27" t="s">
        <v>225</v>
      </c>
      <c r="F68" s="27"/>
      <c r="G68" s="19">
        <v>5871</v>
      </c>
      <c r="H68" s="73">
        <v>6317</v>
      </c>
    </row>
    <row r="69" spans="1:8" s="11" customFormat="1" ht="15.75" customHeight="1">
      <c r="A69" s="9"/>
      <c r="B69" s="10"/>
      <c r="C69" s="10"/>
      <c r="D69" s="10"/>
      <c r="E69" s="10" t="s">
        <v>226</v>
      </c>
      <c r="F69" s="10"/>
      <c r="G69" s="19">
        <v>594</v>
      </c>
      <c r="H69" s="73">
        <v>594</v>
      </c>
    </row>
    <row r="70" spans="1:8" s="11" customFormat="1" ht="15.75" customHeight="1">
      <c r="A70" s="9"/>
      <c r="B70" s="10"/>
      <c r="C70" s="10"/>
      <c r="D70" s="10"/>
      <c r="E70" s="28" t="s">
        <v>356</v>
      </c>
      <c r="F70" s="28"/>
      <c r="G70" s="19">
        <v>0</v>
      </c>
      <c r="H70" s="73">
        <v>446</v>
      </c>
    </row>
    <row r="71" spans="1:8" s="11" customFormat="1" ht="15.75" customHeight="1">
      <c r="A71" s="9"/>
      <c r="B71" s="10"/>
      <c r="C71" s="10" t="s">
        <v>227</v>
      </c>
      <c r="D71" s="10" t="s">
        <v>228</v>
      </c>
      <c r="E71" s="28"/>
      <c r="F71" s="28"/>
      <c r="G71" s="19">
        <f>G72+G73</f>
        <v>700</v>
      </c>
      <c r="H71" s="34">
        <f>H72+H73</f>
        <v>9309</v>
      </c>
    </row>
    <row r="72" spans="1:8" s="11" customFormat="1" ht="15.75" customHeight="1">
      <c r="A72" s="9"/>
      <c r="B72" s="10"/>
      <c r="C72" s="10"/>
      <c r="D72" s="10"/>
      <c r="E72" s="28" t="s">
        <v>355</v>
      </c>
      <c r="F72" s="28"/>
      <c r="G72" s="19"/>
      <c r="H72" s="73">
        <v>8609</v>
      </c>
    </row>
    <row r="73" spans="1:8" s="11" customFormat="1" ht="15.75" customHeight="1">
      <c r="A73" s="9"/>
      <c r="B73" s="10"/>
      <c r="C73" s="10"/>
      <c r="D73" s="10"/>
      <c r="E73" s="28" t="s">
        <v>229</v>
      </c>
      <c r="F73" s="28"/>
      <c r="G73" s="19">
        <v>700</v>
      </c>
      <c r="H73" s="73">
        <v>700</v>
      </c>
    </row>
    <row r="74" spans="1:8" s="11" customFormat="1" ht="15.75" customHeight="1">
      <c r="A74" s="9"/>
      <c r="B74" s="10"/>
      <c r="C74" s="10" t="s">
        <v>230</v>
      </c>
      <c r="D74" s="10" t="s">
        <v>231</v>
      </c>
      <c r="E74" s="28"/>
      <c r="F74" s="28"/>
      <c r="G74" s="19">
        <f>SUM(G75:G76)</f>
        <v>125984</v>
      </c>
      <c r="H74" s="19">
        <v>94908</v>
      </c>
    </row>
    <row r="75" spans="1:8" s="11" customFormat="1" ht="15.75" customHeight="1">
      <c r="A75" s="9"/>
      <c r="B75" s="10"/>
      <c r="C75" s="10"/>
      <c r="D75" s="10"/>
      <c r="E75" s="28" t="s">
        <v>232</v>
      </c>
      <c r="F75" s="28"/>
      <c r="G75" s="19">
        <v>29084</v>
      </c>
      <c r="H75" s="73">
        <v>0</v>
      </c>
    </row>
    <row r="76" spans="1:8" s="11" customFormat="1" ht="15.75" customHeight="1">
      <c r="A76" s="9"/>
      <c r="B76" s="10"/>
      <c r="C76" s="10"/>
      <c r="D76" s="10"/>
      <c r="E76" s="28" t="s">
        <v>233</v>
      </c>
      <c r="F76" s="28"/>
      <c r="G76" s="19">
        <v>96900</v>
      </c>
      <c r="H76" s="73">
        <v>94908</v>
      </c>
    </row>
    <row r="77" spans="1:8" s="11" customFormat="1" ht="15.75" customHeight="1">
      <c r="A77" s="9"/>
      <c r="B77" s="10"/>
      <c r="C77" s="10"/>
      <c r="D77" s="10"/>
      <c r="E77" s="28"/>
      <c r="F77" s="28"/>
      <c r="G77" s="19"/>
      <c r="H77" s="73"/>
    </row>
    <row r="78" spans="1:8" s="11" customFormat="1" ht="15.75" customHeight="1">
      <c r="A78" s="15" t="s">
        <v>38</v>
      </c>
      <c r="B78" s="16"/>
      <c r="C78" s="16" t="s">
        <v>39</v>
      </c>
      <c r="D78" s="16"/>
      <c r="E78" s="16"/>
      <c r="F78" s="28"/>
      <c r="G78" s="18">
        <f>SUM(G79)</f>
        <v>1912</v>
      </c>
      <c r="H78" s="39">
        <f>SUM(H79)</f>
        <v>1912</v>
      </c>
    </row>
    <row r="79" spans="1:8" s="11" customFormat="1" ht="15.75" customHeight="1">
      <c r="A79" s="9"/>
      <c r="B79" s="10" t="s">
        <v>234</v>
      </c>
      <c r="C79" s="10"/>
      <c r="D79" s="10" t="s">
        <v>235</v>
      </c>
      <c r="E79" s="10"/>
      <c r="F79" s="28"/>
      <c r="G79" s="19">
        <f>SUM(G80:G82)</f>
        <v>1912</v>
      </c>
      <c r="H79" s="34">
        <f>SUM(H80:H82)</f>
        <v>1912</v>
      </c>
    </row>
    <row r="80" spans="1:8" s="11" customFormat="1" ht="15.75" customHeight="1">
      <c r="A80" s="9"/>
      <c r="B80" s="10"/>
      <c r="C80" s="10"/>
      <c r="D80" s="10"/>
      <c r="E80" s="28" t="s">
        <v>236</v>
      </c>
      <c r="F80" s="28"/>
      <c r="G80" s="19">
        <v>1200</v>
      </c>
      <c r="H80" s="73">
        <v>1200</v>
      </c>
    </row>
    <row r="81" spans="1:8" s="11" customFormat="1" ht="15.75" customHeight="1">
      <c r="A81" s="9"/>
      <c r="B81" s="10"/>
      <c r="C81" s="10"/>
      <c r="D81" s="10"/>
      <c r="E81" s="28" t="s">
        <v>237</v>
      </c>
      <c r="F81" s="28"/>
      <c r="G81" s="19">
        <v>648</v>
      </c>
      <c r="H81" s="73">
        <v>648</v>
      </c>
    </row>
    <row r="82" spans="1:8" s="11" customFormat="1" ht="15.75" customHeight="1">
      <c r="A82" s="9"/>
      <c r="B82" s="10"/>
      <c r="C82" s="10"/>
      <c r="D82" s="10"/>
      <c r="E82" s="28" t="s">
        <v>346</v>
      </c>
      <c r="F82" s="28"/>
      <c r="G82" s="19">
        <v>64</v>
      </c>
      <c r="H82" s="73">
        <v>64</v>
      </c>
    </row>
    <row r="83" spans="1:8" s="11" customFormat="1" ht="15.75" customHeight="1">
      <c r="A83" s="9"/>
      <c r="B83" s="10"/>
      <c r="C83" s="10"/>
      <c r="D83" s="10"/>
      <c r="E83" s="28"/>
      <c r="F83" s="28"/>
      <c r="G83" s="19"/>
      <c r="H83" s="73"/>
    </row>
    <row r="84" spans="1:8" s="11" customFormat="1" ht="15.75" customHeight="1">
      <c r="A84" s="9"/>
      <c r="B84" s="10"/>
      <c r="C84" s="10"/>
      <c r="D84" s="10"/>
      <c r="E84" s="10"/>
      <c r="F84" s="10"/>
      <c r="G84" s="19"/>
      <c r="H84" s="73"/>
    </row>
    <row r="85" spans="1:8" s="11" customFormat="1" ht="15.75" customHeight="1">
      <c r="A85" s="80" t="s">
        <v>73</v>
      </c>
      <c r="B85" s="83"/>
      <c r="C85" s="83"/>
      <c r="D85" s="83"/>
      <c r="E85" s="83"/>
      <c r="F85" s="84">
        <v>0.5</v>
      </c>
      <c r="G85" s="82">
        <f>G86+G91+G96</f>
        <v>1871</v>
      </c>
      <c r="H85" s="82">
        <f>H86+H91+H96</f>
        <v>1871</v>
      </c>
    </row>
    <row r="86" spans="1:8" s="11" customFormat="1" ht="15.75" customHeight="1">
      <c r="A86" s="15" t="s">
        <v>23</v>
      </c>
      <c r="B86" s="16"/>
      <c r="C86" s="16" t="s">
        <v>156</v>
      </c>
      <c r="D86" s="16"/>
      <c r="E86" s="16"/>
      <c r="F86" s="17"/>
      <c r="G86" s="18">
        <f>G87</f>
        <v>684</v>
      </c>
      <c r="H86" s="18">
        <f>H87</f>
        <v>684</v>
      </c>
    </row>
    <row r="87" spans="1:8" s="11" customFormat="1" ht="15.75" customHeight="1">
      <c r="A87" s="9"/>
      <c r="B87" s="10" t="s">
        <v>157</v>
      </c>
      <c r="C87" s="10"/>
      <c r="D87" s="10" t="s">
        <v>158</v>
      </c>
      <c r="E87" s="10"/>
      <c r="F87" s="10"/>
      <c r="G87" s="19">
        <f>SUM(G88:G89)</f>
        <v>684</v>
      </c>
      <c r="H87" s="19">
        <f>SUM(H88:H89)</f>
        <v>684</v>
      </c>
    </row>
    <row r="88" spans="1:8" s="11" customFormat="1" ht="15.75" customHeight="1">
      <c r="A88" s="12"/>
      <c r="B88" s="10"/>
      <c r="C88" s="10" t="s">
        <v>159</v>
      </c>
      <c r="D88" s="10" t="s">
        <v>160</v>
      </c>
      <c r="E88" s="10"/>
      <c r="F88" s="10"/>
      <c r="G88" s="19">
        <v>609</v>
      </c>
      <c r="H88" s="73">
        <v>609</v>
      </c>
    </row>
    <row r="89" spans="1:8" s="26" customFormat="1" ht="15.75" customHeight="1">
      <c r="A89" s="9"/>
      <c r="B89" s="10"/>
      <c r="C89" s="10" t="s">
        <v>161</v>
      </c>
      <c r="D89" s="10" t="s">
        <v>162</v>
      </c>
      <c r="E89" s="10"/>
      <c r="F89" s="10"/>
      <c r="G89" s="19">
        <v>75</v>
      </c>
      <c r="H89" s="73">
        <v>75</v>
      </c>
    </row>
    <row r="90" spans="1:8" s="26" customFormat="1" ht="15.75" customHeight="1">
      <c r="A90" s="9"/>
      <c r="B90" s="10"/>
      <c r="C90" s="9"/>
      <c r="D90" s="10"/>
      <c r="E90" s="10"/>
      <c r="F90" s="10"/>
      <c r="G90" s="19"/>
      <c r="H90" s="74"/>
    </row>
    <row r="91" spans="1:8" s="11" customFormat="1" ht="15.75" customHeight="1">
      <c r="A91" s="15" t="s">
        <v>25</v>
      </c>
      <c r="B91" s="16"/>
      <c r="C91" s="16" t="s">
        <v>172</v>
      </c>
      <c r="D91" s="20"/>
      <c r="E91" s="20"/>
      <c r="F91" s="21"/>
      <c r="G91" s="18">
        <f>SUM(G92:G94)</f>
        <v>187</v>
      </c>
      <c r="H91" s="18">
        <f>SUM(H92:H94)</f>
        <v>187</v>
      </c>
    </row>
    <row r="92" spans="1:8" s="11" customFormat="1" ht="15.75" customHeight="1">
      <c r="A92" s="9"/>
      <c r="B92" s="10"/>
      <c r="C92" s="10"/>
      <c r="D92" s="23" t="s">
        <v>173</v>
      </c>
      <c r="E92" s="10"/>
      <c r="F92" s="10"/>
      <c r="G92" s="19">
        <v>164</v>
      </c>
      <c r="H92" s="34">
        <v>164</v>
      </c>
    </row>
    <row r="93" spans="1:8" s="11" customFormat="1" ht="15.75" customHeight="1">
      <c r="A93" s="9"/>
      <c r="B93" s="10"/>
      <c r="C93" s="10"/>
      <c r="D93" s="23" t="s">
        <v>174</v>
      </c>
      <c r="E93" s="10"/>
      <c r="F93" s="10"/>
      <c r="G93" s="19">
        <v>9</v>
      </c>
      <c r="H93" s="34">
        <v>9</v>
      </c>
    </row>
    <row r="94" spans="1:8" s="11" customFormat="1" ht="15.75" customHeight="1">
      <c r="A94" s="9"/>
      <c r="B94" s="10"/>
      <c r="C94" s="10"/>
      <c r="D94" s="23" t="s">
        <v>175</v>
      </c>
      <c r="E94" s="10"/>
      <c r="F94" s="10"/>
      <c r="G94" s="19">
        <v>14</v>
      </c>
      <c r="H94" s="34">
        <v>14</v>
      </c>
    </row>
    <row r="95" spans="1:8" s="11" customFormat="1" ht="15.75" customHeight="1">
      <c r="A95" s="9"/>
      <c r="B95" s="10"/>
      <c r="C95" s="10"/>
      <c r="D95" s="10"/>
      <c r="E95" s="10"/>
      <c r="F95" s="10"/>
      <c r="G95" s="19"/>
      <c r="H95" s="34"/>
    </row>
    <row r="96" spans="1:8" s="11" customFormat="1" ht="15.75" customHeight="1">
      <c r="A96" s="15" t="s">
        <v>27</v>
      </c>
      <c r="B96" s="16"/>
      <c r="C96" s="16" t="s">
        <v>28</v>
      </c>
      <c r="D96" s="16"/>
      <c r="E96" s="16"/>
      <c r="F96" s="10"/>
      <c r="G96" s="18">
        <f>G97+G101+G108</f>
        <v>1000</v>
      </c>
      <c r="H96" s="18">
        <f>H97+H101+H108</f>
        <v>1000</v>
      </c>
    </row>
    <row r="97" spans="1:8" s="11" customFormat="1" ht="15.75" customHeight="1">
      <c r="A97" s="22"/>
      <c r="B97" s="10" t="s">
        <v>176</v>
      </c>
      <c r="C97" s="23"/>
      <c r="D97" s="10" t="s">
        <v>177</v>
      </c>
      <c r="E97" s="22"/>
      <c r="F97" s="22"/>
      <c r="G97" s="19">
        <f>+G98</f>
        <v>170</v>
      </c>
      <c r="H97" s="19">
        <f>+H98</f>
        <v>170</v>
      </c>
    </row>
    <row r="98" spans="1:8" s="11" customFormat="1" ht="15.75" customHeight="1">
      <c r="A98" s="9"/>
      <c r="B98" s="10"/>
      <c r="C98" s="10" t="s">
        <v>183</v>
      </c>
      <c r="D98" s="10" t="s">
        <v>184</v>
      </c>
      <c r="E98" s="10"/>
      <c r="F98" s="10"/>
      <c r="G98" s="19">
        <f>SUM(G99:G100)</f>
        <v>170</v>
      </c>
      <c r="H98" s="19">
        <f>SUM(H99:H100)</f>
        <v>170</v>
      </c>
    </row>
    <row r="99" spans="1:8" s="11" customFormat="1" ht="15.75" customHeight="1">
      <c r="A99" s="15"/>
      <c r="B99" s="16"/>
      <c r="C99" s="16"/>
      <c r="D99" s="16"/>
      <c r="E99" s="23" t="s">
        <v>238</v>
      </c>
      <c r="F99" s="10"/>
      <c r="G99" s="19">
        <v>100</v>
      </c>
      <c r="H99" s="34">
        <v>100</v>
      </c>
    </row>
    <row r="100" spans="1:8" s="11" customFormat="1" ht="15.75" customHeight="1">
      <c r="A100" s="15"/>
      <c r="B100" s="16"/>
      <c r="C100" s="16"/>
      <c r="D100" s="16"/>
      <c r="E100" s="23" t="s">
        <v>186</v>
      </c>
      <c r="F100" s="10"/>
      <c r="G100" s="19">
        <v>70</v>
      </c>
      <c r="H100" s="73">
        <v>70</v>
      </c>
    </row>
    <row r="101" spans="1:8" s="11" customFormat="1" ht="15.75" customHeight="1">
      <c r="A101" s="22"/>
      <c r="B101" s="10" t="s">
        <v>196</v>
      </c>
      <c r="C101" s="23"/>
      <c r="D101" s="10" t="s">
        <v>197</v>
      </c>
      <c r="E101" s="23"/>
      <c r="F101" s="23"/>
      <c r="G101" s="19">
        <f>G102+G105+G106</f>
        <v>660</v>
      </c>
      <c r="H101" s="19">
        <f>H102+H105+H106</f>
        <v>660</v>
      </c>
    </row>
    <row r="102" spans="1:8" s="11" customFormat="1" ht="15.75" customHeight="1">
      <c r="A102" s="9"/>
      <c r="B102" s="10"/>
      <c r="C102" s="10" t="s">
        <v>198</v>
      </c>
      <c r="D102" s="10" t="s">
        <v>199</v>
      </c>
      <c r="E102" s="10"/>
      <c r="F102" s="10"/>
      <c r="G102" s="19">
        <f>SUM(G103:G104)</f>
        <v>130</v>
      </c>
      <c r="H102" s="19">
        <f>SUM(H103:H104)</f>
        <v>130</v>
      </c>
    </row>
    <row r="103" spans="1:8" s="11" customFormat="1" ht="15.75" customHeight="1">
      <c r="A103" s="9"/>
      <c r="B103" s="10"/>
      <c r="C103" s="10"/>
      <c r="D103" s="10"/>
      <c r="E103" s="23" t="s">
        <v>201</v>
      </c>
      <c r="F103" s="10"/>
      <c r="G103" s="19">
        <v>50</v>
      </c>
      <c r="H103" s="73">
        <v>50</v>
      </c>
    </row>
    <row r="104" spans="1:8" s="11" customFormat="1" ht="15.75" customHeight="1">
      <c r="A104" s="9"/>
      <c r="B104" s="10"/>
      <c r="C104" s="10"/>
      <c r="D104" s="10"/>
      <c r="E104" s="23" t="s">
        <v>202</v>
      </c>
      <c r="F104" s="10"/>
      <c r="G104" s="19">
        <v>80</v>
      </c>
      <c r="H104" s="73">
        <v>80</v>
      </c>
    </row>
    <row r="105" spans="1:8" s="11" customFormat="1" ht="15.75" customHeight="1">
      <c r="A105" s="9"/>
      <c r="B105" s="10"/>
      <c r="C105" s="10" t="s">
        <v>205</v>
      </c>
      <c r="D105" s="10" t="s">
        <v>206</v>
      </c>
      <c r="E105" s="10"/>
      <c r="F105" s="10"/>
      <c r="G105" s="19">
        <v>30</v>
      </c>
      <c r="H105" s="73">
        <v>30</v>
      </c>
    </row>
    <row r="106" spans="1:8" s="11" customFormat="1" ht="15.75" customHeight="1">
      <c r="A106" s="9"/>
      <c r="B106" s="10"/>
      <c r="C106" s="10" t="s">
        <v>207</v>
      </c>
      <c r="D106" s="10" t="s">
        <v>208</v>
      </c>
      <c r="E106" s="10"/>
      <c r="F106" s="10"/>
      <c r="G106" s="19">
        <f>SUM(G107:G107)</f>
        <v>500</v>
      </c>
      <c r="H106" s="19">
        <f>SUM(H107:H107)</f>
        <v>500</v>
      </c>
    </row>
    <row r="107" spans="1:8" s="11" customFormat="1" ht="15.75" customHeight="1">
      <c r="A107" s="9"/>
      <c r="B107" s="10"/>
      <c r="C107" s="10"/>
      <c r="D107" s="10"/>
      <c r="E107" s="23" t="s">
        <v>209</v>
      </c>
      <c r="F107" s="10"/>
      <c r="G107" s="19">
        <v>500</v>
      </c>
      <c r="H107" s="73">
        <v>500</v>
      </c>
    </row>
    <row r="108" spans="1:8" s="11" customFormat="1" ht="15.75" customHeight="1">
      <c r="A108" s="22"/>
      <c r="B108" s="10" t="s">
        <v>219</v>
      </c>
      <c r="C108" s="23"/>
      <c r="D108" s="10" t="s">
        <v>220</v>
      </c>
      <c r="E108" s="23"/>
      <c r="F108" s="23"/>
      <c r="G108" s="19">
        <f>G109</f>
        <v>170</v>
      </c>
      <c r="H108" s="19">
        <f>H109</f>
        <v>170</v>
      </c>
    </row>
    <row r="109" spans="1:8" s="11" customFormat="1" ht="15.75" customHeight="1">
      <c r="A109" s="9"/>
      <c r="B109" s="10"/>
      <c r="C109" s="10" t="s">
        <v>221</v>
      </c>
      <c r="D109" s="10" t="s">
        <v>222</v>
      </c>
      <c r="E109" s="10"/>
      <c r="F109" s="10"/>
      <c r="G109" s="19">
        <v>170</v>
      </c>
      <c r="H109" s="73">
        <v>170</v>
      </c>
    </row>
    <row r="110" spans="1:8" s="11" customFormat="1" ht="15.75" customHeight="1">
      <c r="A110" s="9"/>
      <c r="B110" s="10"/>
      <c r="C110" s="10"/>
      <c r="D110" s="10"/>
      <c r="E110" s="22"/>
      <c r="F110" s="22"/>
      <c r="G110" s="25"/>
      <c r="H110" s="75"/>
    </row>
    <row r="111" spans="1:8" s="11" customFormat="1" ht="15.75" customHeight="1">
      <c r="A111" s="80" t="s">
        <v>78</v>
      </c>
      <c r="B111" s="85"/>
      <c r="C111" s="85"/>
      <c r="D111" s="85"/>
      <c r="E111" s="86"/>
      <c r="F111" s="87"/>
      <c r="G111" s="82">
        <f>G112+G119</f>
        <v>24270</v>
      </c>
      <c r="H111" s="82">
        <f>H112+H119</f>
        <v>50820</v>
      </c>
    </row>
    <row r="112" spans="1:8" s="11" customFormat="1" ht="15.75" customHeight="1">
      <c r="A112" s="15" t="s">
        <v>27</v>
      </c>
      <c r="B112" s="16"/>
      <c r="C112" s="16" t="s">
        <v>28</v>
      </c>
      <c r="D112" s="16"/>
      <c r="E112" s="16"/>
      <c r="F112" s="22"/>
      <c r="G112" s="18">
        <f>G113+G116</f>
        <v>9770</v>
      </c>
      <c r="H112" s="18">
        <f>H113+H116</f>
        <v>36320</v>
      </c>
    </row>
    <row r="113" spans="1:8" s="11" customFormat="1" ht="15.75" customHeight="1">
      <c r="A113" s="22"/>
      <c r="B113" s="10" t="s">
        <v>196</v>
      </c>
      <c r="C113" s="23"/>
      <c r="D113" s="10" t="s">
        <v>197</v>
      </c>
      <c r="E113" s="23"/>
      <c r="F113" s="22"/>
      <c r="G113" s="19">
        <f>SUM(G114:G115)</f>
        <v>1000</v>
      </c>
      <c r="H113" s="19">
        <f>SUM(H114:H115)</f>
        <v>16000</v>
      </c>
    </row>
    <row r="114" spans="1:8" s="11" customFormat="1" ht="15.75" customHeight="1">
      <c r="A114" s="22"/>
      <c r="B114" s="10"/>
      <c r="C114" s="10" t="s">
        <v>203</v>
      </c>
      <c r="D114" s="10" t="s">
        <v>357</v>
      </c>
      <c r="E114" s="23"/>
      <c r="F114" s="22"/>
      <c r="G114" s="19">
        <v>0</v>
      </c>
      <c r="H114" s="73">
        <v>15000</v>
      </c>
    </row>
    <row r="115" spans="1:8" s="11" customFormat="1" ht="15.75" customHeight="1">
      <c r="A115" s="9"/>
      <c r="B115" s="10"/>
      <c r="C115" s="10" t="s">
        <v>239</v>
      </c>
      <c r="D115" s="10" t="s">
        <v>240</v>
      </c>
      <c r="E115" s="10"/>
      <c r="F115" s="22"/>
      <c r="G115" s="19">
        <v>1000</v>
      </c>
      <c r="H115" s="73">
        <v>1000</v>
      </c>
    </row>
    <row r="116" spans="1:8" s="11" customFormat="1" ht="15.75" customHeight="1">
      <c r="A116" s="22"/>
      <c r="B116" s="10" t="s">
        <v>219</v>
      </c>
      <c r="C116" s="23"/>
      <c r="D116" s="10" t="s">
        <v>220</v>
      </c>
      <c r="E116" s="23"/>
      <c r="F116" s="22"/>
      <c r="G116" s="19">
        <f>SUM(G117:G118)</f>
        <v>8770</v>
      </c>
      <c r="H116" s="19">
        <f>SUM(H117:H118)</f>
        <v>20320</v>
      </c>
    </row>
    <row r="117" spans="1:8" s="11" customFormat="1" ht="15.75" customHeight="1">
      <c r="A117" s="9"/>
      <c r="B117" s="10"/>
      <c r="C117" s="10" t="s">
        <v>221</v>
      </c>
      <c r="D117" s="10" t="s">
        <v>222</v>
      </c>
      <c r="E117" s="10"/>
      <c r="F117" s="22"/>
      <c r="G117" s="19">
        <v>270</v>
      </c>
      <c r="H117" s="73">
        <v>4320</v>
      </c>
    </row>
    <row r="118" spans="1:8" s="11" customFormat="1" ht="15.75" customHeight="1">
      <c r="A118" s="9"/>
      <c r="B118" s="10"/>
      <c r="C118" s="10" t="s">
        <v>241</v>
      </c>
      <c r="D118" s="10" t="s">
        <v>242</v>
      </c>
      <c r="E118" s="10"/>
      <c r="F118" s="22"/>
      <c r="G118" s="19">
        <v>8500</v>
      </c>
      <c r="H118" s="73">
        <v>16000</v>
      </c>
    </row>
    <row r="119" spans="1:8" s="11" customFormat="1" ht="15.75" customHeight="1">
      <c r="A119" s="43" t="s">
        <v>34</v>
      </c>
      <c r="B119" s="10"/>
      <c r="C119" s="10" t="s">
        <v>35</v>
      </c>
      <c r="D119" s="10"/>
      <c r="E119" s="10"/>
      <c r="F119" s="10"/>
      <c r="G119" s="18">
        <f>SUM(G120:G121)</f>
        <v>14500</v>
      </c>
      <c r="H119" s="18">
        <f>SUM(H120:H121)</f>
        <v>14500</v>
      </c>
    </row>
    <row r="120" spans="1:8" s="11" customFormat="1" ht="15.75" customHeight="1">
      <c r="A120" s="9"/>
      <c r="B120" s="10" t="s">
        <v>263</v>
      </c>
      <c r="C120" s="10"/>
      <c r="D120" s="10" t="s">
        <v>264</v>
      </c>
      <c r="E120" s="10"/>
      <c r="F120" s="10"/>
      <c r="G120" s="19">
        <v>11417</v>
      </c>
      <c r="H120" s="73">
        <v>11417</v>
      </c>
    </row>
    <row r="121" spans="1:8" s="11" customFormat="1" ht="15.75" customHeight="1">
      <c r="A121" s="9"/>
      <c r="B121" s="10" t="s">
        <v>265</v>
      </c>
      <c r="C121" s="10"/>
      <c r="D121" s="10" t="s">
        <v>266</v>
      </c>
      <c r="E121" s="10"/>
      <c r="F121" s="10"/>
      <c r="G121" s="19">
        <v>3083</v>
      </c>
      <c r="H121" s="73">
        <v>3083</v>
      </c>
    </row>
    <row r="122" spans="1:8" s="11" customFormat="1" ht="15.75" customHeight="1">
      <c r="A122" s="9"/>
      <c r="B122" s="10"/>
      <c r="C122" s="10"/>
      <c r="D122" s="10"/>
      <c r="E122" s="22"/>
      <c r="F122" s="22"/>
      <c r="G122" s="19"/>
      <c r="H122" s="73"/>
    </row>
    <row r="123" spans="1:8" s="11" customFormat="1" ht="15.75" customHeight="1">
      <c r="A123" s="80" t="s">
        <v>243</v>
      </c>
      <c r="B123" s="85"/>
      <c r="C123" s="85"/>
      <c r="D123" s="85"/>
      <c r="E123" s="86"/>
      <c r="F123" s="87"/>
      <c r="G123" s="82">
        <f>G124+G128+G130</f>
        <v>1135</v>
      </c>
      <c r="H123" s="82">
        <f>H124+H128+H130</f>
        <v>8679</v>
      </c>
    </row>
    <row r="124" spans="1:8" s="11" customFormat="1" ht="15.75" customHeight="1">
      <c r="A124" s="15" t="s">
        <v>23</v>
      </c>
      <c r="B124" s="16"/>
      <c r="C124" s="16" t="s">
        <v>156</v>
      </c>
      <c r="D124" s="16"/>
      <c r="E124" s="16"/>
      <c r="F124" s="22"/>
      <c r="G124" s="18">
        <f>G125</f>
        <v>1000</v>
      </c>
      <c r="H124" s="18">
        <f>H125</f>
        <v>7277</v>
      </c>
    </row>
    <row r="125" spans="1:8" s="11" customFormat="1" ht="15.75" customHeight="1">
      <c r="A125" s="9"/>
      <c r="B125" s="10" t="s">
        <v>157</v>
      </c>
      <c r="C125" s="10"/>
      <c r="D125" s="10" t="s">
        <v>158</v>
      </c>
      <c r="E125" s="10"/>
      <c r="F125" s="29"/>
      <c r="G125" s="19">
        <f>SUM(G126:G127)</f>
        <v>1000</v>
      </c>
      <c r="H125" s="19">
        <f>SUM(H126:H127)</f>
        <v>7277</v>
      </c>
    </row>
    <row r="126" spans="1:8" s="11" customFormat="1" ht="15.75" customHeight="1">
      <c r="A126" s="12"/>
      <c r="B126" s="10"/>
      <c r="C126" s="10" t="s">
        <v>159</v>
      </c>
      <c r="D126" s="10" t="s">
        <v>160</v>
      </c>
      <c r="E126" s="10"/>
      <c r="F126" s="22"/>
      <c r="G126" s="19">
        <v>1000</v>
      </c>
      <c r="H126" s="19">
        <v>7231</v>
      </c>
    </row>
    <row r="127" spans="1:8" s="11" customFormat="1" ht="15.75" customHeight="1">
      <c r="A127" s="9"/>
      <c r="B127" s="10"/>
      <c r="C127" s="10"/>
      <c r="D127" s="10" t="s">
        <v>358</v>
      </c>
      <c r="E127" s="10"/>
      <c r="F127" s="22"/>
      <c r="G127" s="25">
        <v>0</v>
      </c>
      <c r="H127" s="73">
        <v>46</v>
      </c>
    </row>
    <row r="128" spans="1:8" s="11" customFormat="1" ht="15.75" customHeight="1">
      <c r="A128" s="15" t="s">
        <v>25</v>
      </c>
      <c r="B128" s="16"/>
      <c r="C128" s="16" t="s">
        <v>172</v>
      </c>
      <c r="D128" s="20"/>
      <c r="E128" s="20"/>
      <c r="F128" s="22"/>
      <c r="G128" s="18">
        <f>G129</f>
        <v>135</v>
      </c>
      <c r="H128" s="18">
        <f>H129</f>
        <v>991</v>
      </c>
    </row>
    <row r="129" spans="1:8" s="11" customFormat="1" ht="15.75" customHeight="1">
      <c r="A129" s="9"/>
      <c r="B129" s="10"/>
      <c r="C129" s="10"/>
      <c r="D129" s="23" t="s">
        <v>173</v>
      </c>
      <c r="E129" s="10"/>
      <c r="F129" s="22"/>
      <c r="G129" s="19">
        <v>135</v>
      </c>
      <c r="H129" s="73">
        <v>991</v>
      </c>
    </row>
    <row r="130" spans="1:8" s="11" customFormat="1" ht="15.75" customHeight="1">
      <c r="A130" s="15" t="s">
        <v>27</v>
      </c>
      <c r="B130" s="16"/>
      <c r="C130" s="16" t="s">
        <v>28</v>
      </c>
      <c r="D130" s="16"/>
      <c r="E130" s="16"/>
      <c r="F130" s="22"/>
      <c r="G130" s="18">
        <f>G131+G133</f>
        <v>0</v>
      </c>
      <c r="H130" s="18">
        <f>H131+H133</f>
        <v>411</v>
      </c>
    </row>
    <row r="131" spans="1:8" s="11" customFormat="1" ht="15.75" customHeight="1">
      <c r="A131" s="22"/>
      <c r="B131" s="10" t="s">
        <v>176</v>
      </c>
      <c r="C131" s="23"/>
      <c r="D131" s="10" t="s">
        <v>177</v>
      </c>
      <c r="E131" s="22"/>
      <c r="F131" s="22"/>
      <c r="G131" s="19">
        <f>G132</f>
        <v>0</v>
      </c>
      <c r="H131" s="19">
        <f>H132</f>
        <v>324</v>
      </c>
    </row>
    <row r="132" spans="1:8" s="11" customFormat="1" ht="15.75" customHeight="1">
      <c r="A132" s="9"/>
      <c r="B132" s="10"/>
      <c r="C132" s="10" t="s">
        <v>178</v>
      </c>
      <c r="D132" s="10" t="s">
        <v>179</v>
      </c>
      <c r="E132" s="22"/>
      <c r="F132" s="22"/>
      <c r="G132" s="19"/>
      <c r="H132" s="73">
        <v>324</v>
      </c>
    </row>
    <row r="133" spans="1:8" s="11" customFormat="1" ht="15.75" customHeight="1">
      <c r="A133" s="22"/>
      <c r="B133" s="10" t="s">
        <v>219</v>
      </c>
      <c r="C133" s="23"/>
      <c r="D133" s="10" t="s">
        <v>220</v>
      </c>
      <c r="E133" s="23"/>
      <c r="F133" s="22"/>
      <c r="G133" s="19">
        <f>G134</f>
        <v>0</v>
      </c>
      <c r="H133" s="19">
        <f>H134</f>
        <v>87</v>
      </c>
    </row>
    <row r="134" spans="1:8" s="11" customFormat="1" ht="15.75" customHeight="1">
      <c r="A134" s="9"/>
      <c r="B134" s="10"/>
      <c r="C134" s="10" t="s">
        <v>221</v>
      </c>
      <c r="D134" s="10" t="s">
        <v>222</v>
      </c>
      <c r="E134" s="10"/>
      <c r="F134" s="22"/>
      <c r="G134" s="19"/>
      <c r="H134" s="73">
        <v>87</v>
      </c>
    </row>
    <row r="135" spans="1:8" s="11" customFormat="1" ht="15.75" customHeight="1">
      <c r="A135" s="9"/>
      <c r="B135" s="10"/>
      <c r="C135" s="10"/>
      <c r="D135" s="9"/>
      <c r="E135" s="10"/>
      <c r="F135" s="10"/>
      <c r="G135" s="25"/>
      <c r="H135" s="75"/>
    </row>
    <row r="136" spans="1:8" s="11" customFormat="1" ht="15.75" customHeight="1">
      <c r="A136" s="80" t="s">
        <v>244</v>
      </c>
      <c r="B136" s="85"/>
      <c r="C136" s="85"/>
      <c r="D136" s="80"/>
      <c r="E136" s="88"/>
      <c r="F136" s="89"/>
      <c r="G136" s="82">
        <f>G137+G141+G143</f>
        <v>1135</v>
      </c>
      <c r="H136" s="82">
        <f>H137+H141+H143</f>
        <v>5688</v>
      </c>
    </row>
    <row r="137" spans="1:8" s="11" customFormat="1" ht="15.75" customHeight="1">
      <c r="A137" s="15" t="s">
        <v>23</v>
      </c>
      <c r="B137" s="16"/>
      <c r="C137" s="16" t="s">
        <v>156</v>
      </c>
      <c r="D137" s="16"/>
      <c r="E137" s="16"/>
      <c r="F137" s="23"/>
      <c r="G137" s="18">
        <f>G138</f>
        <v>1000</v>
      </c>
      <c r="H137" s="18">
        <f>H138</f>
        <v>4925</v>
      </c>
    </row>
    <row r="138" spans="1:8" s="11" customFormat="1" ht="15.75" customHeight="1">
      <c r="A138" s="9"/>
      <c r="B138" s="10" t="s">
        <v>157</v>
      </c>
      <c r="C138" s="10"/>
      <c r="D138" s="10" t="s">
        <v>158</v>
      </c>
      <c r="E138" s="10"/>
      <c r="F138" s="23"/>
      <c r="G138" s="19">
        <f>G139</f>
        <v>1000</v>
      </c>
      <c r="H138" s="19">
        <f>H139</f>
        <v>4925</v>
      </c>
    </row>
    <row r="139" spans="1:8" s="11" customFormat="1" ht="15.75" customHeight="1">
      <c r="A139" s="12"/>
      <c r="B139" s="10"/>
      <c r="C139" s="10" t="s">
        <v>159</v>
      </c>
      <c r="D139" s="10" t="s">
        <v>160</v>
      </c>
      <c r="E139" s="10"/>
      <c r="F139" s="22"/>
      <c r="G139" s="19">
        <v>1000</v>
      </c>
      <c r="H139" s="73">
        <v>4925</v>
      </c>
    </row>
    <row r="140" spans="1:8" s="11" customFormat="1" ht="15.75" customHeight="1">
      <c r="A140" s="9"/>
      <c r="B140" s="10"/>
      <c r="C140" s="10"/>
      <c r="D140" s="10"/>
      <c r="E140" s="10"/>
      <c r="F140" s="30"/>
      <c r="G140" s="19"/>
      <c r="H140" s="73"/>
    </row>
    <row r="141" spans="1:8" s="11" customFormat="1" ht="15.75" customHeight="1">
      <c r="A141" s="15" t="s">
        <v>25</v>
      </c>
      <c r="B141" s="16"/>
      <c r="C141" s="16" t="s">
        <v>172</v>
      </c>
      <c r="D141" s="20"/>
      <c r="E141" s="20"/>
      <c r="F141" s="30"/>
      <c r="G141" s="18">
        <f>G142</f>
        <v>135</v>
      </c>
      <c r="H141" s="18">
        <f>H142</f>
        <v>664</v>
      </c>
    </row>
    <row r="142" spans="1:8" s="11" customFormat="1" ht="15.75" customHeight="1">
      <c r="A142" s="9"/>
      <c r="B142" s="10"/>
      <c r="C142" s="10"/>
      <c r="D142" s="23" t="s">
        <v>173</v>
      </c>
      <c r="E142" s="10"/>
      <c r="F142" s="10"/>
      <c r="G142" s="19">
        <v>135</v>
      </c>
      <c r="H142" s="73">
        <v>664</v>
      </c>
    </row>
    <row r="143" spans="1:8" s="11" customFormat="1" ht="15.75" customHeight="1">
      <c r="A143" s="15" t="s">
        <v>27</v>
      </c>
      <c r="B143" s="16"/>
      <c r="C143" s="16" t="s">
        <v>28</v>
      </c>
      <c r="D143" s="16"/>
      <c r="E143" s="16"/>
      <c r="F143" s="10"/>
      <c r="G143" s="18">
        <f>G146</f>
        <v>0</v>
      </c>
      <c r="H143" s="18">
        <f>H146+H144+H148</f>
        <v>99</v>
      </c>
    </row>
    <row r="144" spans="1:8" s="11" customFormat="1" ht="15.75" customHeight="1">
      <c r="A144" s="15"/>
      <c r="B144" s="10" t="s">
        <v>176</v>
      </c>
      <c r="C144" s="23"/>
      <c r="D144" s="10" t="s">
        <v>177</v>
      </c>
      <c r="E144" s="22"/>
      <c r="F144" s="10"/>
      <c r="G144" s="19">
        <v>0</v>
      </c>
      <c r="H144" s="19">
        <f>H145</f>
        <v>52</v>
      </c>
    </row>
    <row r="145" spans="1:8" s="11" customFormat="1" ht="15.75" customHeight="1">
      <c r="A145" s="15"/>
      <c r="B145" s="16"/>
      <c r="C145" s="16"/>
      <c r="D145" s="23" t="s">
        <v>259</v>
      </c>
      <c r="E145" s="16"/>
      <c r="F145" s="10"/>
      <c r="G145" s="19">
        <v>0</v>
      </c>
      <c r="H145" s="19">
        <v>52</v>
      </c>
    </row>
    <row r="146" spans="1:8" s="11" customFormat="1" ht="15.75" customHeight="1">
      <c r="A146" s="22"/>
      <c r="B146" s="10" t="s">
        <v>196</v>
      </c>
      <c r="C146" s="23"/>
      <c r="D146" s="10" t="s">
        <v>197</v>
      </c>
      <c r="E146" s="23"/>
      <c r="F146" s="10"/>
      <c r="G146" s="19">
        <f>G147</f>
        <v>0</v>
      </c>
      <c r="H146" s="19">
        <f>H147</f>
        <v>33</v>
      </c>
    </row>
    <row r="147" spans="1:8" s="11" customFormat="1" ht="15.75" customHeight="1">
      <c r="A147" s="9"/>
      <c r="B147" s="10"/>
      <c r="C147" s="10"/>
      <c r="D147" s="10"/>
      <c r="E147" s="23" t="s">
        <v>209</v>
      </c>
      <c r="F147" s="21"/>
      <c r="G147" s="72">
        <v>0</v>
      </c>
      <c r="H147" s="76">
        <v>33</v>
      </c>
    </row>
    <row r="148" spans="1:8" s="11" customFormat="1" ht="15.75" customHeight="1">
      <c r="A148" s="9"/>
      <c r="B148" s="10"/>
      <c r="C148" s="10" t="s">
        <v>221</v>
      </c>
      <c r="D148" s="10" t="s">
        <v>222</v>
      </c>
      <c r="E148" s="10"/>
      <c r="F148" s="21"/>
      <c r="G148" s="72">
        <v>0</v>
      </c>
      <c r="H148" s="76">
        <v>14</v>
      </c>
    </row>
    <row r="149" spans="1:8" s="11" customFormat="1" ht="15.75" customHeight="1">
      <c r="A149" s="9"/>
      <c r="B149" s="10"/>
      <c r="C149" s="10"/>
      <c r="D149" s="10"/>
      <c r="E149" s="23"/>
      <c r="F149" s="21"/>
      <c r="G149" s="31"/>
      <c r="H149" s="77"/>
    </row>
    <row r="150" spans="1:8" s="11" customFormat="1" ht="15.75" customHeight="1">
      <c r="A150" s="80" t="s">
        <v>245</v>
      </c>
      <c r="B150" s="83"/>
      <c r="C150" s="83"/>
      <c r="D150" s="83"/>
      <c r="E150" s="83"/>
      <c r="F150" s="83"/>
      <c r="G150" s="82">
        <f>G152+G155+G157</f>
        <v>3800</v>
      </c>
      <c r="H150" s="82">
        <f>H152+H155+H157</f>
        <v>3800</v>
      </c>
    </row>
    <row r="151" spans="1:8" s="11" customFormat="1" ht="15.75" customHeight="1">
      <c r="A151" s="15" t="s">
        <v>27</v>
      </c>
      <c r="B151" s="16"/>
      <c r="C151" s="16" t="s">
        <v>28</v>
      </c>
      <c r="D151" s="16"/>
      <c r="E151" s="16"/>
      <c r="F151" s="28"/>
      <c r="G151" s="18">
        <f>G152+G155+G157</f>
        <v>3800</v>
      </c>
      <c r="H151" s="18">
        <f>H152+H155+H157</f>
        <v>3800</v>
      </c>
    </row>
    <row r="152" spans="1:8" s="11" customFormat="1" ht="15.75" customHeight="1">
      <c r="A152" s="22"/>
      <c r="B152" s="10" t="s">
        <v>176</v>
      </c>
      <c r="C152" s="23"/>
      <c r="D152" s="10" t="s">
        <v>177</v>
      </c>
      <c r="E152" s="22"/>
      <c r="F152" s="28"/>
      <c r="G152" s="19">
        <f>G153</f>
        <v>1600</v>
      </c>
      <c r="H152" s="19">
        <f>H153</f>
        <v>1600</v>
      </c>
    </row>
    <row r="153" spans="1:8" s="11" customFormat="1" ht="15.75" customHeight="1">
      <c r="A153" s="9"/>
      <c r="B153" s="10"/>
      <c r="C153" s="10" t="s">
        <v>183</v>
      </c>
      <c r="D153" s="10" t="s">
        <v>184</v>
      </c>
      <c r="E153" s="10"/>
      <c r="F153" s="10"/>
      <c r="G153" s="19">
        <f>G154</f>
        <v>1600</v>
      </c>
      <c r="H153" s="19">
        <f>H154</f>
        <v>1600</v>
      </c>
    </row>
    <row r="154" spans="1:8" s="11" customFormat="1" ht="15.75" customHeight="1">
      <c r="A154" s="15"/>
      <c r="B154" s="16"/>
      <c r="C154" s="16"/>
      <c r="D154" s="16"/>
      <c r="E154" s="23" t="s">
        <v>186</v>
      </c>
      <c r="F154" s="10"/>
      <c r="G154" s="19">
        <v>1600</v>
      </c>
      <c r="H154" s="73">
        <v>1600</v>
      </c>
    </row>
    <row r="155" spans="1:8" s="11" customFormat="1" ht="15.75" customHeight="1">
      <c r="A155" s="22"/>
      <c r="B155" s="10" t="s">
        <v>196</v>
      </c>
      <c r="C155" s="23"/>
      <c r="D155" s="10" t="s">
        <v>197</v>
      </c>
      <c r="E155" s="23"/>
      <c r="F155" s="10"/>
      <c r="G155" s="19">
        <f>G156</f>
        <v>1400</v>
      </c>
      <c r="H155" s="19">
        <f>H156</f>
        <v>1400</v>
      </c>
    </row>
    <row r="156" spans="1:8" s="11" customFormat="1" ht="15.75" customHeight="1">
      <c r="A156" s="9"/>
      <c r="B156" s="10"/>
      <c r="C156" s="10" t="s">
        <v>205</v>
      </c>
      <c r="D156" s="10" t="s">
        <v>206</v>
      </c>
      <c r="E156" s="10"/>
      <c r="F156" s="22"/>
      <c r="G156" s="19">
        <v>1400</v>
      </c>
      <c r="H156" s="73">
        <v>1400</v>
      </c>
    </row>
    <row r="157" spans="1:8" s="11" customFormat="1" ht="15.75" customHeight="1">
      <c r="A157" s="22"/>
      <c r="B157" s="10" t="s">
        <v>219</v>
      </c>
      <c r="C157" s="23"/>
      <c r="D157" s="10" t="s">
        <v>220</v>
      </c>
      <c r="E157" s="23"/>
      <c r="F157" s="22"/>
      <c r="G157" s="19">
        <f>G158</f>
        <v>800</v>
      </c>
      <c r="H157" s="19">
        <f>H158</f>
        <v>800</v>
      </c>
    </row>
    <row r="158" spans="1:8" s="11" customFormat="1" ht="15.75" customHeight="1">
      <c r="A158" s="9"/>
      <c r="B158" s="10"/>
      <c r="C158" s="10" t="s">
        <v>221</v>
      </c>
      <c r="D158" s="10" t="s">
        <v>222</v>
      </c>
      <c r="E158" s="10"/>
      <c r="F158" s="22"/>
      <c r="G158" s="19">
        <v>800</v>
      </c>
      <c r="H158" s="73">
        <v>800</v>
      </c>
    </row>
    <row r="159" spans="1:8" s="11" customFormat="1" ht="15.75" customHeight="1">
      <c r="A159" s="9"/>
      <c r="B159" s="10"/>
      <c r="C159" s="10"/>
      <c r="D159" s="10"/>
      <c r="E159" s="22"/>
      <c r="F159" s="22"/>
      <c r="G159" s="19"/>
      <c r="H159" s="73"/>
    </row>
    <row r="160" spans="1:8" s="11" customFormat="1" ht="15.75" customHeight="1">
      <c r="A160" s="80" t="s">
        <v>113</v>
      </c>
      <c r="B160" s="85"/>
      <c r="C160" s="85"/>
      <c r="D160" s="85"/>
      <c r="E160" s="86"/>
      <c r="F160" s="90">
        <v>1</v>
      </c>
      <c r="G160" s="82">
        <f>G161+G167+G172</f>
        <v>5451</v>
      </c>
      <c r="H160" s="82">
        <f>H161+H167+H172</f>
        <v>5541</v>
      </c>
    </row>
    <row r="161" spans="1:8" s="11" customFormat="1" ht="15.75" customHeight="1">
      <c r="A161" s="15" t="s">
        <v>23</v>
      </c>
      <c r="B161" s="16"/>
      <c r="C161" s="16" t="s">
        <v>156</v>
      </c>
      <c r="D161" s="16"/>
      <c r="E161" s="16"/>
      <c r="F161" s="22"/>
      <c r="G161" s="18">
        <f>G162</f>
        <v>3048</v>
      </c>
      <c r="H161" s="18">
        <f>H162</f>
        <v>3098</v>
      </c>
    </row>
    <row r="162" spans="1:8" s="11" customFormat="1" ht="15.75" customHeight="1">
      <c r="A162" s="9"/>
      <c r="B162" s="10" t="s">
        <v>157</v>
      </c>
      <c r="C162" s="10"/>
      <c r="D162" s="10" t="s">
        <v>158</v>
      </c>
      <c r="E162" s="10"/>
      <c r="F162" s="22"/>
      <c r="G162" s="19">
        <f>SUM(G163:G165)</f>
        <v>3048</v>
      </c>
      <c r="H162" s="19">
        <f>SUM(H163:H165)</f>
        <v>3098</v>
      </c>
    </row>
    <row r="163" spans="1:8" s="11" customFormat="1" ht="15.75" customHeight="1">
      <c r="A163" s="12"/>
      <c r="B163" s="10"/>
      <c r="C163" s="10" t="s">
        <v>159</v>
      </c>
      <c r="D163" s="10" t="s">
        <v>160</v>
      </c>
      <c r="E163" s="10"/>
      <c r="F163" s="22"/>
      <c r="G163" s="19">
        <v>2798</v>
      </c>
      <c r="H163" s="73">
        <v>2868</v>
      </c>
    </row>
    <row r="164" spans="1:8" s="11" customFormat="1" ht="15.75" customHeight="1">
      <c r="A164" s="9"/>
      <c r="B164" s="10"/>
      <c r="C164" s="10" t="s">
        <v>161</v>
      </c>
      <c r="D164" s="10" t="s">
        <v>162</v>
      </c>
      <c r="E164" s="10"/>
      <c r="F164" s="22"/>
      <c r="G164" s="19">
        <v>150</v>
      </c>
      <c r="H164" s="73">
        <v>150</v>
      </c>
    </row>
    <row r="165" spans="1:8" s="11" customFormat="1" ht="15.75" customHeight="1">
      <c r="A165" s="9"/>
      <c r="B165" s="10"/>
      <c r="C165" s="10" t="s">
        <v>246</v>
      </c>
      <c r="D165" s="10" t="s">
        <v>247</v>
      </c>
      <c r="E165" s="10"/>
      <c r="F165" s="22"/>
      <c r="G165" s="19">
        <v>100</v>
      </c>
      <c r="H165" s="73">
        <v>80</v>
      </c>
    </row>
    <row r="166" spans="1:8" s="11" customFormat="1" ht="15.75" customHeight="1">
      <c r="A166" s="9"/>
      <c r="B166" s="10"/>
      <c r="C166" s="10"/>
      <c r="D166" s="10"/>
      <c r="E166" s="10"/>
      <c r="F166" s="22"/>
      <c r="G166" s="19"/>
      <c r="H166" s="73"/>
    </row>
    <row r="167" spans="1:8" s="11" customFormat="1" ht="15.75" customHeight="1">
      <c r="A167" s="15" t="s">
        <v>25</v>
      </c>
      <c r="B167" s="16"/>
      <c r="C167" s="16" t="s">
        <v>172</v>
      </c>
      <c r="D167" s="20"/>
      <c r="E167" s="20"/>
      <c r="F167" s="22"/>
      <c r="G167" s="18">
        <f>SUM(G168:G170)</f>
        <v>803</v>
      </c>
      <c r="H167" s="18">
        <f>SUM(H168:H170)</f>
        <v>823</v>
      </c>
    </row>
    <row r="168" spans="1:8" s="11" customFormat="1" ht="15.75" customHeight="1">
      <c r="A168" s="9"/>
      <c r="B168" s="10"/>
      <c r="C168" s="10"/>
      <c r="D168" s="23" t="s">
        <v>173</v>
      </c>
      <c r="E168" s="10"/>
      <c r="F168" s="22"/>
      <c r="G168" s="19">
        <v>756</v>
      </c>
      <c r="H168" s="73">
        <v>776</v>
      </c>
    </row>
    <row r="169" spans="1:8" s="11" customFormat="1" ht="15.75" customHeight="1">
      <c r="A169" s="9"/>
      <c r="B169" s="10"/>
      <c r="C169" s="10"/>
      <c r="D169" s="23" t="s">
        <v>174</v>
      </c>
      <c r="E169" s="10"/>
      <c r="F169" s="22"/>
      <c r="G169" s="19">
        <v>18</v>
      </c>
      <c r="H169" s="73">
        <v>18</v>
      </c>
    </row>
    <row r="170" spans="1:8" s="11" customFormat="1" ht="15.75" customHeight="1">
      <c r="A170" s="9"/>
      <c r="B170" s="10"/>
      <c r="C170" s="10"/>
      <c r="D170" s="23" t="s">
        <v>175</v>
      </c>
      <c r="E170" s="10"/>
      <c r="F170" s="22"/>
      <c r="G170" s="19">
        <v>29</v>
      </c>
      <c r="H170" s="73">
        <v>29</v>
      </c>
    </row>
    <row r="171" spans="1:8" s="11" customFormat="1" ht="15.75" customHeight="1">
      <c r="A171" s="9"/>
      <c r="B171" s="10"/>
      <c r="C171" s="10"/>
      <c r="D171" s="10"/>
      <c r="E171" s="10"/>
      <c r="F171" s="10"/>
      <c r="G171" s="25"/>
      <c r="H171" s="75"/>
    </row>
    <row r="172" spans="1:8" s="11" customFormat="1" ht="15.75" customHeight="1">
      <c r="A172" s="15" t="s">
        <v>27</v>
      </c>
      <c r="B172" s="16"/>
      <c r="C172" s="16" t="s">
        <v>28</v>
      </c>
      <c r="D172" s="16"/>
      <c r="E172" s="16"/>
      <c r="F172" s="23"/>
      <c r="G172" s="18">
        <f>G173+G181+G187+G200+G195</f>
        <v>1600</v>
      </c>
      <c r="H172" s="18">
        <f>H173+H181+H187+H200+H195</f>
        <v>1620</v>
      </c>
    </row>
    <row r="173" spans="1:8" s="11" customFormat="1" ht="15.75" customHeight="1">
      <c r="A173" s="22"/>
      <c r="B173" s="10" t="s">
        <v>176</v>
      </c>
      <c r="C173" s="23"/>
      <c r="D173" s="10" t="s">
        <v>177</v>
      </c>
      <c r="E173" s="22"/>
      <c r="F173" s="23"/>
      <c r="G173" s="19">
        <f>G174+G177+G180</f>
        <v>620</v>
      </c>
      <c r="H173" s="19">
        <f>H174+H177+H180</f>
        <v>620</v>
      </c>
    </row>
    <row r="174" spans="1:8" s="11" customFormat="1" ht="15.75" customHeight="1">
      <c r="A174" s="9"/>
      <c r="B174" s="10"/>
      <c r="C174" s="10" t="s">
        <v>178</v>
      </c>
      <c r="D174" s="10" t="s">
        <v>179</v>
      </c>
      <c r="E174" s="22"/>
      <c r="F174" s="23"/>
      <c r="G174" s="19">
        <f>SUM(G175:G176)</f>
        <v>200</v>
      </c>
      <c r="H174" s="19">
        <f>SUM(H175:H176)</f>
        <v>200</v>
      </c>
    </row>
    <row r="175" spans="1:8" s="11" customFormat="1" ht="15.75" customHeight="1">
      <c r="A175" s="9"/>
      <c r="B175" s="10"/>
      <c r="C175" s="10"/>
      <c r="D175" s="10"/>
      <c r="E175" s="22" t="s">
        <v>181</v>
      </c>
      <c r="F175" s="23"/>
      <c r="G175" s="19">
        <v>50</v>
      </c>
      <c r="H175" s="73">
        <v>50</v>
      </c>
    </row>
    <row r="176" spans="1:8" s="11" customFormat="1" ht="15.75" customHeight="1">
      <c r="A176" s="9"/>
      <c r="B176" s="10"/>
      <c r="C176" s="10"/>
      <c r="D176" s="10"/>
      <c r="E176" s="22" t="s">
        <v>182</v>
      </c>
      <c r="F176" s="23"/>
      <c r="G176" s="19">
        <v>150</v>
      </c>
      <c r="H176" s="73">
        <v>150</v>
      </c>
    </row>
    <row r="177" spans="1:8" s="11" customFormat="1" ht="15.75" customHeight="1">
      <c r="A177" s="9"/>
      <c r="B177" s="10"/>
      <c r="C177" s="10" t="s">
        <v>183</v>
      </c>
      <c r="D177" s="10" t="s">
        <v>184</v>
      </c>
      <c r="E177" s="10"/>
      <c r="F177" s="23"/>
      <c r="G177" s="19">
        <f>SUM(G178:G179)</f>
        <v>120</v>
      </c>
      <c r="H177" s="19">
        <f>SUM(H178:H179)</f>
        <v>120</v>
      </c>
    </row>
    <row r="178" spans="1:8" s="11" customFormat="1" ht="15.75" customHeight="1">
      <c r="A178" s="15"/>
      <c r="B178" s="16"/>
      <c r="C178" s="16"/>
      <c r="D178" s="16"/>
      <c r="E178" s="23" t="s">
        <v>185</v>
      </c>
      <c r="F178" s="22"/>
      <c r="G178" s="19">
        <v>20</v>
      </c>
      <c r="H178" s="73">
        <v>20</v>
      </c>
    </row>
    <row r="179" spans="1:8" s="11" customFormat="1" ht="15.75" customHeight="1">
      <c r="A179" s="15"/>
      <c r="B179" s="16"/>
      <c r="C179" s="16"/>
      <c r="D179" s="16"/>
      <c r="E179" s="23" t="s">
        <v>186</v>
      </c>
      <c r="F179" s="22"/>
      <c r="G179" s="19">
        <v>100</v>
      </c>
      <c r="H179" s="73">
        <v>100</v>
      </c>
    </row>
    <row r="180" spans="1:8" s="11" customFormat="1" ht="15.75" customHeight="1">
      <c r="A180" s="15"/>
      <c r="B180" s="16"/>
      <c r="C180" s="10" t="s">
        <v>248</v>
      </c>
      <c r="D180" s="10" t="s">
        <v>249</v>
      </c>
      <c r="E180" s="10"/>
      <c r="F180" s="22"/>
      <c r="G180" s="19">
        <v>300</v>
      </c>
      <c r="H180" s="73">
        <v>300</v>
      </c>
    </row>
    <row r="181" spans="1:8" s="26" customFormat="1" ht="15.75" customHeight="1">
      <c r="A181" s="22"/>
      <c r="B181" s="10" t="s">
        <v>187</v>
      </c>
      <c r="C181" s="23"/>
      <c r="D181" s="10" t="s">
        <v>188</v>
      </c>
      <c r="E181" s="23"/>
      <c r="F181" s="32"/>
      <c r="G181" s="19">
        <f>G182+G185</f>
        <v>300</v>
      </c>
      <c r="H181" s="19">
        <f>H182+H185</f>
        <v>300</v>
      </c>
    </row>
    <row r="182" spans="1:8" s="11" customFormat="1" ht="15.75" customHeight="1">
      <c r="A182" s="9"/>
      <c r="B182" s="10"/>
      <c r="C182" s="10" t="s">
        <v>189</v>
      </c>
      <c r="D182" s="10" t="s">
        <v>190</v>
      </c>
      <c r="E182" s="10"/>
      <c r="F182" s="22"/>
      <c r="G182" s="19">
        <f>SUM(G183:G184)</f>
        <v>100</v>
      </c>
      <c r="H182" s="19">
        <f>SUM(H183:H184)</f>
        <v>100</v>
      </c>
    </row>
    <row r="183" spans="1:8" s="11" customFormat="1" ht="15.75" customHeight="1">
      <c r="A183" s="9"/>
      <c r="B183" s="10"/>
      <c r="C183" s="10"/>
      <c r="D183" s="10"/>
      <c r="E183" s="23" t="s">
        <v>191</v>
      </c>
      <c r="F183" s="22"/>
      <c r="G183" s="19">
        <v>50</v>
      </c>
      <c r="H183" s="73">
        <v>50</v>
      </c>
    </row>
    <row r="184" spans="1:8" s="11" customFormat="1" ht="15.75" customHeight="1">
      <c r="A184" s="9"/>
      <c r="B184" s="10"/>
      <c r="C184" s="10"/>
      <c r="D184" s="10"/>
      <c r="E184" s="23" t="s">
        <v>250</v>
      </c>
      <c r="F184" s="22"/>
      <c r="G184" s="19">
        <v>50</v>
      </c>
      <c r="H184" s="73">
        <v>50</v>
      </c>
    </row>
    <row r="185" spans="1:8" s="11" customFormat="1" ht="15.75" customHeight="1">
      <c r="A185" s="9"/>
      <c r="B185" s="10"/>
      <c r="C185" s="10" t="s">
        <v>193</v>
      </c>
      <c r="D185" s="10" t="s">
        <v>194</v>
      </c>
      <c r="E185" s="10"/>
      <c r="F185" s="22"/>
      <c r="G185" s="19">
        <f>G186</f>
        <v>200</v>
      </c>
      <c r="H185" s="19">
        <f>H186</f>
        <v>200</v>
      </c>
    </row>
    <row r="186" spans="1:8" s="11" customFormat="1" ht="15.75" customHeight="1">
      <c r="A186" s="9"/>
      <c r="B186" s="10"/>
      <c r="C186" s="10"/>
      <c r="D186" s="10"/>
      <c r="E186" s="23" t="s">
        <v>195</v>
      </c>
      <c r="F186" s="22"/>
      <c r="G186" s="19">
        <v>200</v>
      </c>
      <c r="H186" s="73">
        <v>200</v>
      </c>
    </row>
    <row r="187" spans="1:8" s="11" customFormat="1" ht="15.75" customHeight="1">
      <c r="A187" s="22"/>
      <c r="B187" s="10" t="s">
        <v>196</v>
      </c>
      <c r="C187" s="23"/>
      <c r="D187" s="10" t="s">
        <v>197</v>
      </c>
      <c r="E187" s="23"/>
      <c r="F187" s="22"/>
      <c r="G187" s="18">
        <f>G188+G192+G193</f>
        <v>165</v>
      </c>
      <c r="H187" s="18">
        <f>H188+H192+H193</f>
        <v>165</v>
      </c>
    </row>
    <row r="188" spans="1:8" s="11" customFormat="1" ht="15.75" customHeight="1">
      <c r="A188" s="9"/>
      <c r="B188" s="10"/>
      <c r="C188" s="10" t="s">
        <v>198</v>
      </c>
      <c r="D188" s="10" t="s">
        <v>199</v>
      </c>
      <c r="E188" s="10"/>
      <c r="F188" s="22"/>
      <c r="G188" s="19">
        <f>SUM(G189:G191)</f>
        <v>120</v>
      </c>
      <c r="H188" s="19">
        <f>SUM(H189:H191)</f>
        <v>120</v>
      </c>
    </row>
    <row r="189" spans="1:8" s="11" customFormat="1" ht="15.75" customHeight="1">
      <c r="A189" s="9"/>
      <c r="B189" s="10"/>
      <c r="C189" s="10"/>
      <c r="D189" s="10"/>
      <c r="E189" s="23" t="s">
        <v>200</v>
      </c>
      <c r="F189" s="22"/>
      <c r="G189" s="34">
        <v>40</v>
      </c>
      <c r="H189" s="73">
        <v>40</v>
      </c>
    </row>
    <row r="190" spans="1:8" s="11" customFormat="1" ht="15.75" customHeight="1">
      <c r="A190" s="9"/>
      <c r="B190" s="10"/>
      <c r="C190" s="10"/>
      <c r="D190" s="10"/>
      <c r="E190" s="23" t="s">
        <v>201</v>
      </c>
      <c r="F190" s="22"/>
      <c r="G190" s="34">
        <v>65</v>
      </c>
      <c r="H190" s="73">
        <v>65</v>
      </c>
    </row>
    <row r="191" spans="1:8" s="11" customFormat="1" ht="15.75" customHeight="1">
      <c r="A191" s="9"/>
      <c r="B191" s="10"/>
      <c r="C191" s="10"/>
      <c r="D191" s="10"/>
      <c r="E191" s="23" t="s">
        <v>202</v>
      </c>
      <c r="F191" s="22"/>
      <c r="G191" s="34">
        <v>15</v>
      </c>
      <c r="H191" s="73">
        <v>15</v>
      </c>
    </row>
    <row r="192" spans="1:8" s="11" customFormat="1" ht="15.75" customHeight="1">
      <c r="A192" s="9"/>
      <c r="B192" s="10"/>
      <c r="C192" s="10" t="s">
        <v>205</v>
      </c>
      <c r="D192" s="10" t="s">
        <v>206</v>
      </c>
      <c r="E192" s="10"/>
      <c r="F192" s="22"/>
      <c r="G192" s="19">
        <v>35</v>
      </c>
      <c r="H192" s="73">
        <v>35</v>
      </c>
    </row>
    <row r="193" spans="1:8" s="11" customFormat="1" ht="15.75" customHeight="1">
      <c r="A193" s="9"/>
      <c r="B193" s="10"/>
      <c r="C193" s="10" t="s">
        <v>207</v>
      </c>
      <c r="D193" s="10" t="s">
        <v>208</v>
      </c>
      <c r="E193" s="10"/>
      <c r="F193" s="22"/>
      <c r="G193" s="19">
        <f>G194</f>
        <v>10</v>
      </c>
      <c r="H193" s="19">
        <f>H194</f>
        <v>10</v>
      </c>
    </row>
    <row r="194" spans="1:8" s="11" customFormat="1" ht="15.75" customHeight="1">
      <c r="A194" s="9"/>
      <c r="B194" s="10"/>
      <c r="C194" s="10"/>
      <c r="D194" s="10"/>
      <c r="E194" s="23" t="s">
        <v>209</v>
      </c>
      <c r="F194" s="22"/>
      <c r="G194" s="19">
        <v>10</v>
      </c>
      <c r="H194" s="73">
        <v>10</v>
      </c>
    </row>
    <row r="195" spans="1:8" s="11" customFormat="1" ht="15.75" customHeight="1">
      <c r="A195" s="22"/>
      <c r="B195" s="10" t="s">
        <v>211</v>
      </c>
      <c r="C195" s="23"/>
      <c r="D195" s="10" t="s">
        <v>212</v>
      </c>
      <c r="E195" s="23"/>
      <c r="F195" s="22"/>
      <c r="G195" s="18">
        <f>G196+G198</f>
        <v>270</v>
      </c>
      <c r="H195" s="18">
        <f>H196+H198</f>
        <v>290</v>
      </c>
    </row>
    <row r="196" spans="1:8" s="11" customFormat="1" ht="15.75" customHeight="1">
      <c r="A196" s="9"/>
      <c r="B196" s="10"/>
      <c r="C196" s="10" t="s">
        <v>213</v>
      </c>
      <c r="D196" s="10" t="s">
        <v>214</v>
      </c>
      <c r="E196" s="10"/>
      <c r="F196" s="22"/>
      <c r="G196" s="19">
        <f>G197</f>
        <v>50</v>
      </c>
      <c r="H196" s="19">
        <f>H197</f>
        <v>90</v>
      </c>
    </row>
    <row r="197" spans="1:8" s="11" customFormat="1" ht="15.75" customHeight="1">
      <c r="A197" s="9"/>
      <c r="B197" s="10"/>
      <c r="C197" s="10"/>
      <c r="D197" s="10"/>
      <c r="E197" s="23" t="s">
        <v>215</v>
      </c>
      <c r="F197" s="22"/>
      <c r="G197" s="19">
        <v>50</v>
      </c>
      <c r="H197" s="73">
        <v>90</v>
      </c>
    </row>
    <row r="198" spans="1:8" s="11" customFormat="1" ht="15.75" customHeight="1">
      <c r="A198" s="9"/>
      <c r="B198" s="10"/>
      <c r="C198" s="10" t="s">
        <v>216</v>
      </c>
      <c r="D198" s="10" t="s">
        <v>217</v>
      </c>
      <c r="E198" s="10"/>
      <c r="F198" s="22"/>
      <c r="G198" s="19">
        <f>G199</f>
        <v>220</v>
      </c>
      <c r="H198" s="19">
        <f>H199</f>
        <v>200</v>
      </c>
    </row>
    <row r="199" spans="1:8" s="11" customFormat="1" ht="15.75" customHeight="1">
      <c r="A199" s="9"/>
      <c r="B199" s="10"/>
      <c r="C199" s="10"/>
      <c r="D199" s="10"/>
      <c r="E199" s="23" t="s">
        <v>218</v>
      </c>
      <c r="F199" s="22"/>
      <c r="G199" s="19">
        <v>220</v>
      </c>
      <c r="H199" s="73">
        <v>200</v>
      </c>
    </row>
    <row r="200" spans="1:8" s="11" customFormat="1" ht="15.75" customHeight="1">
      <c r="A200" s="22"/>
      <c r="B200" s="10" t="s">
        <v>219</v>
      </c>
      <c r="C200" s="23"/>
      <c r="D200" s="10" t="s">
        <v>220</v>
      </c>
      <c r="E200" s="23"/>
      <c r="F200" s="22"/>
      <c r="G200" s="18">
        <f>SUM(G201)</f>
        <v>245</v>
      </c>
      <c r="H200" s="18">
        <f>SUM(H201)</f>
        <v>245</v>
      </c>
    </row>
    <row r="201" spans="1:8" s="11" customFormat="1" ht="15.75" customHeight="1">
      <c r="A201" s="9"/>
      <c r="B201" s="10"/>
      <c r="C201" s="10" t="s">
        <v>221</v>
      </c>
      <c r="D201" s="10" t="s">
        <v>222</v>
      </c>
      <c r="E201" s="10"/>
      <c r="F201" s="22"/>
      <c r="G201" s="19">
        <v>245</v>
      </c>
      <c r="H201" s="73">
        <v>245</v>
      </c>
    </row>
    <row r="202" spans="1:8" s="11" customFormat="1" ht="15.75" customHeight="1">
      <c r="A202" s="9"/>
      <c r="B202" s="10"/>
      <c r="C202" s="10"/>
      <c r="D202" s="10"/>
      <c r="E202" s="22"/>
      <c r="F202" s="22"/>
      <c r="G202" s="19"/>
      <c r="H202" s="73"/>
    </row>
    <row r="203" spans="1:8" ht="15.75" customHeight="1">
      <c r="A203" s="80" t="s">
        <v>116</v>
      </c>
      <c r="B203" s="85"/>
      <c r="C203" s="85"/>
      <c r="D203" s="85"/>
      <c r="E203" s="85"/>
      <c r="F203" s="83"/>
      <c r="G203" s="82">
        <f>G204+G208</f>
        <v>1110</v>
      </c>
      <c r="H203" s="82">
        <f>H204+H208</f>
        <v>1116</v>
      </c>
    </row>
    <row r="204" spans="1:8" ht="15.75" customHeight="1">
      <c r="A204" s="15" t="s">
        <v>27</v>
      </c>
      <c r="B204" s="16"/>
      <c r="C204" s="16" t="s">
        <v>28</v>
      </c>
      <c r="D204" s="16"/>
      <c r="E204" s="16"/>
      <c r="G204" s="18">
        <f aca="true" t="shared" si="0" ref="G204:H206">G205</f>
        <v>20</v>
      </c>
      <c r="H204" s="18">
        <f t="shared" si="0"/>
        <v>20</v>
      </c>
    </row>
    <row r="205" spans="1:8" ht="15.75" customHeight="1">
      <c r="A205" s="22"/>
      <c r="B205" s="10" t="s">
        <v>196</v>
      </c>
      <c r="C205" s="23"/>
      <c r="D205" s="10" t="s">
        <v>197</v>
      </c>
      <c r="E205" s="23"/>
      <c r="G205" s="19">
        <f t="shared" si="0"/>
        <v>20</v>
      </c>
      <c r="H205" s="19">
        <f t="shared" si="0"/>
        <v>20</v>
      </c>
    </row>
    <row r="206" spans="3:8" ht="15.75" customHeight="1">
      <c r="C206" s="10" t="s">
        <v>207</v>
      </c>
      <c r="D206" s="10" t="s">
        <v>208</v>
      </c>
      <c r="G206" s="19">
        <f t="shared" si="0"/>
        <v>20</v>
      </c>
      <c r="H206" s="19">
        <f t="shared" si="0"/>
        <v>20</v>
      </c>
    </row>
    <row r="207" spans="5:8" ht="15.75" customHeight="1">
      <c r="E207" s="23" t="s">
        <v>210</v>
      </c>
      <c r="G207" s="19">
        <v>20</v>
      </c>
      <c r="H207" s="73">
        <v>20</v>
      </c>
    </row>
    <row r="208" spans="1:8" ht="15.75" customHeight="1">
      <c r="A208" s="15" t="s">
        <v>38</v>
      </c>
      <c r="B208" s="16"/>
      <c r="C208" s="16" t="s">
        <v>39</v>
      </c>
      <c r="D208" s="16"/>
      <c r="E208" s="16"/>
      <c r="G208" s="18">
        <f>G209</f>
        <v>1090</v>
      </c>
      <c r="H208" s="18">
        <f>H209</f>
        <v>1096</v>
      </c>
    </row>
    <row r="209" spans="2:8" ht="15.75" customHeight="1">
      <c r="B209" s="10" t="s">
        <v>234</v>
      </c>
      <c r="D209" s="10" t="s">
        <v>235</v>
      </c>
      <c r="G209" s="19">
        <v>1090</v>
      </c>
      <c r="H209" s="73">
        <v>1096</v>
      </c>
    </row>
    <row r="210" spans="2:8" ht="15.75" customHeight="1">
      <c r="B210" s="35"/>
      <c r="E210" s="22"/>
      <c r="G210" s="19"/>
      <c r="H210" s="73"/>
    </row>
    <row r="211" spans="1:8" ht="15.75" customHeight="1">
      <c r="A211" s="80" t="s">
        <v>251</v>
      </c>
      <c r="B211" s="85"/>
      <c r="C211" s="85"/>
      <c r="D211" s="85"/>
      <c r="E211" s="85"/>
      <c r="F211" s="85"/>
      <c r="G211" s="82">
        <f>G212</f>
        <v>2000</v>
      </c>
      <c r="H211" s="82">
        <f>H212</f>
        <v>2000</v>
      </c>
    </row>
    <row r="212" spans="1:8" ht="15.75" customHeight="1">
      <c r="A212" s="15" t="s">
        <v>38</v>
      </c>
      <c r="B212" s="16"/>
      <c r="C212" s="16" t="s">
        <v>39</v>
      </c>
      <c r="D212" s="16"/>
      <c r="E212" s="16"/>
      <c r="G212" s="18">
        <f>G213</f>
        <v>2000</v>
      </c>
      <c r="H212" s="18">
        <f>H213</f>
        <v>2000</v>
      </c>
    </row>
    <row r="213" spans="2:8" ht="15.75" customHeight="1">
      <c r="B213" s="10" t="s">
        <v>252</v>
      </c>
      <c r="D213" s="10" t="s">
        <v>253</v>
      </c>
      <c r="F213" s="9"/>
      <c r="G213" s="19">
        <v>2000</v>
      </c>
      <c r="H213" s="73">
        <v>2000</v>
      </c>
    </row>
    <row r="214" spans="7:8" ht="15.75" customHeight="1">
      <c r="G214" s="19"/>
      <c r="H214" s="73"/>
    </row>
    <row r="215" spans="1:9" s="11" customFormat="1" ht="15.75" customHeight="1">
      <c r="A215" s="80" t="s">
        <v>254</v>
      </c>
      <c r="B215" s="85"/>
      <c r="C215" s="85"/>
      <c r="D215" s="85"/>
      <c r="E215" s="85"/>
      <c r="F215" s="85"/>
      <c r="G215" s="82">
        <f>SUM(G216)</f>
        <v>17000</v>
      </c>
      <c r="H215" s="82">
        <f>SUM(H216)</f>
        <v>17000</v>
      </c>
      <c r="I215" s="12"/>
    </row>
    <row r="216" spans="1:8" s="11" customFormat="1" ht="15.75" customHeight="1">
      <c r="A216" s="15" t="s">
        <v>27</v>
      </c>
      <c r="B216" s="16"/>
      <c r="C216" s="16" t="s">
        <v>28</v>
      </c>
      <c r="D216" s="16"/>
      <c r="E216" s="16"/>
      <c r="F216" s="22"/>
      <c r="G216" s="36">
        <f>G217+G221</f>
        <v>17000</v>
      </c>
      <c r="H216" s="36">
        <f>H217+H221</f>
        <v>17000</v>
      </c>
    </row>
    <row r="217" spans="1:8" s="11" customFormat="1" ht="15.75" customHeight="1">
      <c r="A217" s="22"/>
      <c r="B217" s="10" t="s">
        <v>196</v>
      </c>
      <c r="C217" s="23"/>
      <c r="D217" s="10" t="s">
        <v>197</v>
      </c>
      <c r="E217" s="23"/>
      <c r="F217" s="22"/>
      <c r="G217" s="19">
        <f>G218+G220</f>
        <v>13400</v>
      </c>
      <c r="H217" s="19">
        <f>H218+H220</f>
        <v>13400</v>
      </c>
    </row>
    <row r="218" spans="1:8" s="11" customFormat="1" ht="15.75" customHeight="1">
      <c r="A218" s="9"/>
      <c r="B218" s="10"/>
      <c r="C218" s="10" t="s">
        <v>198</v>
      </c>
      <c r="D218" s="10" t="s">
        <v>199</v>
      </c>
      <c r="E218" s="10"/>
      <c r="F218" s="22"/>
      <c r="G218" s="34">
        <f>G219</f>
        <v>10600</v>
      </c>
      <c r="H218" s="34">
        <f>H219</f>
        <v>10600</v>
      </c>
    </row>
    <row r="219" spans="5:8" ht="15.75" customHeight="1">
      <c r="E219" s="23" t="s">
        <v>201</v>
      </c>
      <c r="G219" s="38">
        <v>10600</v>
      </c>
      <c r="H219" s="76">
        <v>10600</v>
      </c>
    </row>
    <row r="220" spans="3:8" ht="15.75" customHeight="1">
      <c r="C220" s="10" t="s">
        <v>205</v>
      </c>
      <c r="D220" s="10" t="s">
        <v>206</v>
      </c>
      <c r="G220" s="38">
        <v>2800</v>
      </c>
      <c r="H220" s="76">
        <v>2800</v>
      </c>
    </row>
    <row r="221" spans="1:8" ht="15.75" customHeight="1">
      <c r="A221" s="22"/>
      <c r="B221" s="10" t="s">
        <v>219</v>
      </c>
      <c r="C221" s="23"/>
      <c r="D221" s="10" t="s">
        <v>220</v>
      </c>
      <c r="E221" s="23"/>
      <c r="G221" s="38">
        <f>G222</f>
        <v>3600</v>
      </c>
      <c r="H221" s="38">
        <f>H222</f>
        <v>3600</v>
      </c>
    </row>
    <row r="222" spans="3:8" ht="15.75" customHeight="1">
      <c r="C222" s="10" t="s">
        <v>221</v>
      </c>
      <c r="D222" s="10" t="s">
        <v>222</v>
      </c>
      <c r="G222" s="38">
        <v>3600</v>
      </c>
      <c r="H222" s="76">
        <v>3600</v>
      </c>
    </row>
    <row r="223" spans="5:8" ht="15.75" customHeight="1">
      <c r="E223" s="23"/>
      <c r="G223" s="66"/>
      <c r="H223" s="76"/>
    </row>
    <row r="224" spans="1:8" ht="15.75" customHeight="1">
      <c r="A224" s="80" t="s">
        <v>255</v>
      </c>
      <c r="B224" s="85"/>
      <c r="C224" s="85"/>
      <c r="D224" s="85"/>
      <c r="E224" s="85"/>
      <c r="F224" s="90">
        <v>1</v>
      </c>
      <c r="G224" s="91">
        <f>G225+G231+G236</f>
        <v>4200</v>
      </c>
      <c r="H224" s="91">
        <f>H225+H231+H236</f>
        <v>4200</v>
      </c>
    </row>
    <row r="225" spans="1:8" ht="15.75" customHeight="1">
      <c r="A225" s="15" t="s">
        <v>23</v>
      </c>
      <c r="B225" s="16"/>
      <c r="C225" s="16" t="s">
        <v>156</v>
      </c>
      <c r="D225" s="16"/>
      <c r="E225" s="16"/>
      <c r="F225" s="16"/>
      <c r="G225" s="44">
        <f>SUM(G226)</f>
        <v>1300</v>
      </c>
      <c r="H225" s="44">
        <f>SUM(H226)</f>
        <v>1300</v>
      </c>
    </row>
    <row r="226" spans="2:8" ht="15.75" customHeight="1">
      <c r="B226" s="10" t="s">
        <v>157</v>
      </c>
      <c r="D226" s="10" t="s">
        <v>158</v>
      </c>
      <c r="F226" s="16"/>
      <c r="G226" s="45">
        <f>SUM(G227:G229)</f>
        <v>1300</v>
      </c>
      <c r="H226" s="45">
        <f>SUM(H227:H229)</f>
        <v>1300</v>
      </c>
    </row>
    <row r="227" spans="1:8" ht="15.75" customHeight="1">
      <c r="A227" s="12"/>
      <c r="C227" s="10" t="s">
        <v>159</v>
      </c>
      <c r="D227" s="10" t="s">
        <v>160</v>
      </c>
      <c r="F227" s="16"/>
      <c r="G227" s="45">
        <v>1180</v>
      </c>
      <c r="H227" s="76">
        <v>1140</v>
      </c>
    </row>
    <row r="228" spans="3:8" ht="15.75" customHeight="1">
      <c r="C228" s="10" t="s">
        <v>161</v>
      </c>
      <c r="D228" s="10" t="s">
        <v>162</v>
      </c>
      <c r="F228" s="16"/>
      <c r="G228" s="45">
        <v>120</v>
      </c>
      <c r="H228" s="76">
        <v>120</v>
      </c>
    </row>
    <row r="229" spans="3:8" ht="15.75" customHeight="1">
      <c r="C229" s="9"/>
      <c r="D229" s="10" t="s">
        <v>358</v>
      </c>
      <c r="F229" s="16"/>
      <c r="G229" s="45">
        <v>0</v>
      </c>
      <c r="H229" s="76">
        <v>40</v>
      </c>
    </row>
    <row r="230" spans="3:8" ht="15.75" customHeight="1">
      <c r="C230" s="9"/>
      <c r="F230" s="16"/>
      <c r="G230" s="45"/>
      <c r="H230" s="76"/>
    </row>
    <row r="231" spans="1:8" ht="15.75" customHeight="1">
      <c r="A231" s="15" t="s">
        <v>25</v>
      </c>
      <c r="B231" s="16"/>
      <c r="C231" s="16" t="s">
        <v>172</v>
      </c>
      <c r="D231" s="20"/>
      <c r="E231" s="20"/>
      <c r="F231" s="16"/>
      <c r="G231" s="44">
        <f>SUM(G232:G234)</f>
        <v>360</v>
      </c>
      <c r="H231" s="44">
        <f>SUM(H232:H234)</f>
        <v>360</v>
      </c>
    </row>
    <row r="232" spans="4:8" ht="15.75" customHeight="1">
      <c r="D232" s="23" t="s">
        <v>173</v>
      </c>
      <c r="F232" s="16"/>
      <c r="G232" s="45">
        <v>322</v>
      </c>
      <c r="H232" s="76">
        <v>322</v>
      </c>
    </row>
    <row r="233" spans="4:8" ht="15.75" customHeight="1">
      <c r="D233" s="23" t="s">
        <v>174</v>
      </c>
      <c r="F233" s="16"/>
      <c r="G233" s="45">
        <v>15</v>
      </c>
      <c r="H233" s="76">
        <v>15</v>
      </c>
    </row>
    <row r="234" spans="4:8" ht="15.75" customHeight="1">
      <c r="D234" s="23" t="s">
        <v>175</v>
      </c>
      <c r="F234" s="16"/>
      <c r="G234" s="45">
        <v>23</v>
      </c>
      <c r="H234" s="76">
        <v>23</v>
      </c>
    </row>
    <row r="235" spans="6:8" ht="15.75" customHeight="1">
      <c r="F235" s="16"/>
      <c r="G235" s="44"/>
      <c r="H235" s="76"/>
    </row>
    <row r="236" spans="1:8" ht="15.75" customHeight="1">
      <c r="A236" s="15" t="s">
        <v>27</v>
      </c>
      <c r="B236" s="16"/>
      <c r="C236" s="16" t="s">
        <v>28</v>
      </c>
      <c r="D236" s="16"/>
      <c r="E236" s="16"/>
      <c r="G236" s="39">
        <f>G237+G243+G247</f>
        <v>2540</v>
      </c>
      <c r="H236" s="39">
        <f>H237+H243+H247</f>
        <v>2540</v>
      </c>
    </row>
    <row r="237" spans="1:8" ht="15.75" customHeight="1">
      <c r="A237" s="22"/>
      <c r="B237" s="10" t="s">
        <v>176</v>
      </c>
      <c r="C237" s="23"/>
      <c r="D237" s="10" t="s">
        <v>177</v>
      </c>
      <c r="E237" s="22"/>
      <c r="G237" s="40">
        <f>G238+G240</f>
        <v>1700</v>
      </c>
      <c r="H237" s="40">
        <f>H238+H240</f>
        <v>1700</v>
      </c>
    </row>
    <row r="238" spans="3:8" ht="15.75" customHeight="1">
      <c r="C238" s="10" t="s">
        <v>178</v>
      </c>
      <c r="D238" s="10" t="s">
        <v>179</v>
      </c>
      <c r="E238" s="22"/>
      <c r="G238" s="40">
        <f>G239</f>
        <v>200</v>
      </c>
      <c r="H238" s="40">
        <f>H239</f>
        <v>200</v>
      </c>
    </row>
    <row r="239" spans="5:8" ht="15.75" customHeight="1">
      <c r="E239" s="22" t="s">
        <v>182</v>
      </c>
      <c r="G239" s="34">
        <v>200</v>
      </c>
      <c r="H239" s="111">
        <v>200</v>
      </c>
    </row>
    <row r="240" spans="3:8" ht="15.75" customHeight="1">
      <c r="C240" s="10" t="s">
        <v>183</v>
      </c>
      <c r="D240" s="10" t="s">
        <v>184</v>
      </c>
      <c r="G240" s="34">
        <f>SUM(G241:G242)</f>
        <v>1500</v>
      </c>
      <c r="H240" s="34">
        <f>SUM(H241:H242)</f>
        <v>1500</v>
      </c>
    </row>
    <row r="241" spans="5:8" ht="15.75" customHeight="1">
      <c r="E241" s="23" t="s">
        <v>238</v>
      </c>
      <c r="G241" s="34">
        <v>1300</v>
      </c>
      <c r="H241" s="111">
        <v>1300</v>
      </c>
    </row>
    <row r="242" spans="1:8" ht="15.75" customHeight="1">
      <c r="A242" s="15"/>
      <c r="B242" s="16"/>
      <c r="C242" s="16"/>
      <c r="D242" s="16"/>
      <c r="E242" s="23" t="s">
        <v>186</v>
      </c>
      <c r="G242" s="34">
        <v>200</v>
      </c>
      <c r="H242" s="111">
        <v>200</v>
      </c>
    </row>
    <row r="243" spans="1:8" ht="15.75" customHeight="1">
      <c r="A243" s="22"/>
      <c r="B243" s="10" t="s">
        <v>196</v>
      </c>
      <c r="C243" s="23"/>
      <c r="D243" s="10" t="s">
        <v>197</v>
      </c>
      <c r="E243" s="23"/>
      <c r="G243" s="34">
        <f>G244+G245</f>
        <v>300</v>
      </c>
      <c r="H243" s="34">
        <f>H244+H245</f>
        <v>300</v>
      </c>
    </row>
    <row r="244" spans="3:8" ht="15.75" customHeight="1">
      <c r="C244" s="10" t="s">
        <v>205</v>
      </c>
      <c r="D244" s="10" t="s">
        <v>206</v>
      </c>
      <c r="G244" s="34">
        <v>200</v>
      </c>
      <c r="H244" s="111">
        <v>200</v>
      </c>
    </row>
    <row r="245" spans="3:8" ht="15.75" customHeight="1">
      <c r="C245" s="10" t="s">
        <v>207</v>
      </c>
      <c r="D245" s="10" t="s">
        <v>208</v>
      </c>
      <c r="G245" s="34">
        <f>G246</f>
        <v>100</v>
      </c>
      <c r="H245" s="34">
        <f>H246</f>
        <v>100</v>
      </c>
    </row>
    <row r="246" spans="5:8" ht="15.75" customHeight="1">
      <c r="E246" s="23" t="s">
        <v>209</v>
      </c>
      <c r="G246" s="34">
        <v>100</v>
      </c>
      <c r="H246" s="111">
        <v>100</v>
      </c>
    </row>
    <row r="247" spans="1:8" ht="15.75" customHeight="1">
      <c r="A247" s="22"/>
      <c r="B247" s="10" t="s">
        <v>219</v>
      </c>
      <c r="C247" s="23"/>
      <c r="D247" s="10" t="s">
        <v>220</v>
      </c>
      <c r="E247" s="23"/>
      <c r="G247" s="40">
        <f>G248</f>
        <v>540</v>
      </c>
      <c r="H247" s="40">
        <f>H248</f>
        <v>540</v>
      </c>
    </row>
    <row r="248" spans="3:8" ht="15.75" customHeight="1">
      <c r="C248" s="10" t="s">
        <v>221</v>
      </c>
      <c r="D248" s="10" t="s">
        <v>222</v>
      </c>
      <c r="G248" s="40">
        <v>540</v>
      </c>
      <c r="H248" s="111">
        <v>540</v>
      </c>
    </row>
    <row r="249" spans="4:8" ht="15.75" customHeight="1">
      <c r="D249" s="23"/>
      <c r="E249" s="23"/>
      <c r="G249" s="40"/>
      <c r="H249" s="56"/>
    </row>
    <row r="250" spans="1:8" ht="15.75" customHeight="1">
      <c r="A250" s="80" t="s">
        <v>117</v>
      </c>
      <c r="B250" s="85"/>
      <c r="C250" s="85"/>
      <c r="D250" s="85"/>
      <c r="E250" s="85"/>
      <c r="F250" s="90">
        <v>10.5</v>
      </c>
      <c r="G250" s="92">
        <f>G251+G260+G265+G293+G299</f>
        <v>108735</v>
      </c>
      <c r="H250" s="92">
        <f>H251+H260+H265+H293+H299</f>
        <v>110305</v>
      </c>
    </row>
    <row r="251" spans="1:8" ht="15.75" customHeight="1">
      <c r="A251" s="15" t="s">
        <v>23</v>
      </c>
      <c r="B251" s="16"/>
      <c r="C251" s="16" t="s">
        <v>156</v>
      </c>
      <c r="D251" s="16"/>
      <c r="E251" s="16"/>
      <c r="F251" s="41"/>
      <c r="G251" s="44">
        <f>SUM(G252)</f>
        <v>17055</v>
      </c>
      <c r="H251" s="44">
        <f>SUM(H252)</f>
        <v>18102</v>
      </c>
    </row>
    <row r="252" spans="2:8" ht="15.75" customHeight="1">
      <c r="B252" s="10" t="s">
        <v>157</v>
      </c>
      <c r="D252" s="10" t="s">
        <v>158</v>
      </c>
      <c r="G252" s="45">
        <f>SUM(G253:G258)</f>
        <v>17055</v>
      </c>
      <c r="H252" s="45">
        <f>SUM(H253:H258)</f>
        <v>18102</v>
      </c>
    </row>
    <row r="253" spans="1:8" ht="15.75" customHeight="1">
      <c r="A253" s="12"/>
      <c r="C253" s="10" t="s">
        <v>159</v>
      </c>
      <c r="D253" s="10" t="s">
        <v>160</v>
      </c>
      <c r="G253" s="45">
        <v>15562</v>
      </c>
      <c r="H253" s="37">
        <v>15120</v>
      </c>
    </row>
    <row r="254" spans="3:8" ht="15.75" customHeight="1">
      <c r="C254" s="10" t="s">
        <v>161</v>
      </c>
      <c r="D254" s="10" t="s">
        <v>162</v>
      </c>
      <c r="G254" s="45">
        <v>1230</v>
      </c>
      <c r="H254" s="37">
        <v>1299</v>
      </c>
    </row>
    <row r="255" spans="3:8" ht="15.75" customHeight="1">
      <c r="C255" s="10" t="s">
        <v>246</v>
      </c>
      <c r="D255" s="10" t="s">
        <v>247</v>
      </c>
      <c r="G255" s="45">
        <v>72</v>
      </c>
      <c r="H255" s="37">
        <v>72</v>
      </c>
    </row>
    <row r="256" spans="3:8" ht="15.75" customHeight="1">
      <c r="C256" s="10" t="s">
        <v>256</v>
      </c>
      <c r="D256" s="10" t="s">
        <v>257</v>
      </c>
      <c r="G256" s="45">
        <v>191</v>
      </c>
      <c r="H256" s="37">
        <v>191</v>
      </c>
    </row>
    <row r="257" spans="4:8" ht="15.75" customHeight="1">
      <c r="D257" s="10" t="s">
        <v>358</v>
      </c>
      <c r="G257" s="45">
        <v>0</v>
      </c>
      <c r="H257" s="37">
        <v>20</v>
      </c>
    </row>
    <row r="258" spans="4:8" ht="15.75" customHeight="1">
      <c r="D258" s="10" t="s">
        <v>359</v>
      </c>
      <c r="G258" s="45">
        <v>0</v>
      </c>
      <c r="H258" s="37">
        <v>1400</v>
      </c>
    </row>
    <row r="259" ht="15.75" customHeight="1">
      <c r="G259" s="45"/>
    </row>
    <row r="260" spans="1:8" ht="15.75" customHeight="1">
      <c r="A260" s="15" t="s">
        <v>25</v>
      </c>
      <c r="B260" s="16"/>
      <c r="C260" s="16" t="s">
        <v>172</v>
      </c>
      <c r="D260" s="20"/>
      <c r="E260" s="20"/>
      <c r="G260" s="44">
        <f>SUM(G261:G263)</f>
        <v>4630</v>
      </c>
      <c r="H260" s="44">
        <f>SUM(H261:H263)</f>
        <v>4913</v>
      </c>
    </row>
    <row r="261" spans="4:8" ht="15.75" customHeight="1">
      <c r="D261" s="23" t="s">
        <v>173</v>
      </c>
      <c r="G261" s="45">
        <v>4251</v>
      </c>
      <c r="H261" s="37">
        <v>4534</v>
      </c>
    </row>
    <row r="262" spans="4:8" ht="15.75" customHeight="1">
      <c r="D262" s="23" t="s">
        <v>174</v>
      </c>
      <c r="G262" s="45">
        <v>145</v>
      </c>
      <c r="H262" s="37">
        <v>145</v>
      </c>
    </row>
    <row r="263" spans="4:8" ht="15.75" customHeight="1">
      <c r="D263" s="23" t="s">
        <v>175</v>
      </c>
      <c r="G263" s="45">
        <v>234</v>
      </c>
      <c r="H263" s="37">
        <v>234</v>
      </c>
    </row>
    <row r="264" ht="15.75" customHeight="1">
      <c r="G264" s="45"/>
    </row>
    <row r="265" spans="1:8" ht="15.75" customHeight="1">
      <c r="A265" s="15" t="s">
        <v>27</v>
      </c>
      <c r="B265" s="16"/>
      <c r="C265" s="16" t="s">
        <v>28</v>
      </c>
      <c r="D265" s="16"/>
      <c r="E265" s="16"/>
      <c r="G265" s="44">
        <f>G266+G275+G280+G290</f>
        <v>17550</v>
      </c>
      <c r="H265" s="44">
        <f>H266+H275+H280+H290</f>
        <v>17550</v>
      </c>
    </row>
    <row r="266" spans="1:8" ht="15.75" customHeight="1">
      <c r="A266" s="22"/>
      <c r="B266" s="10" t="s">
        <v>176</v>
      </c>
      <c r="C266" s="23"/>
      <c r="D266" s="10" t="s">
        <v>177</v>
      </c>
      <c r="E266" s="22"/>
      <c r="G266" s="45">
        <f>G267+G270</f>
        <v>5150</v>
      </c>
      <c r="H266" s="45">
        <f>H267+H270</f>
        <v>5250</v>
      </c>
    </row>
    <row r="267" spans="3:8" ht="15.75" customHeight="1">
      <c r="C267" s="10" t="s">
        <v>178</v>
      </c>
      <c r="D267" s="10" t="s">
        <v>179</v>
      </c>
      <c r="E267" s="22"/>
      <c r="G267" s="45">
        <f>SUM(G268:G269)</f>
        <v>950</v>
      </c>
      <c r="H267" s="45">
        <f>SUM(H268:H269)</f>
        <v>150</v>
      </c>
    </row>
    <row r="268" spans="5:8" ht="15.75" customHeight="1">
      <c r="E268" s="22" t="s">
        <v>258</v>
      </c>
      <c r="G268" s="45">
        <v>50</v>
      </c>
      <c r="H268" s="37">
        <v>50</v>
      </c>
    </row>
    <row r="269" spans="5:8" ht="15.75" customHeight="1">
      <c r="E269" s="22" t="s">
        <v>182</v>
      </c>
      <c r="G269" s="45">
        <v>900</v>
      </c>
      <c r="H269" s="37">
        <v>100</v>
      </c>
    </row>
    <row r="270" spans="3:8" ht="15.75" customHeight="1">
      <c r="C270" s="10" t="s">
        <v>183</v>
      </c>
      <c r="D270" s="10" t="s">
        <v>184</v>
      </c>
      <c r="G270" s="45">
        <f>SUM(G271:G274)</f>
        <v>4200</v>
      </c>
      <c r="H270" s="45">
        <f>SUM(H271:H274)</f>
        <v>5100</v>
      </c>
    </row>
    <row r="271" spans="1:8" ht="15.75" customHeight="1">
      <c r="A271" s="15"/>
      <c r="B271" s="16"/>
      <c r="C271" s="16"/>
      <c r="D271" s="16"/>
      <c r="E271" s="23" t="s">
        <v>185</v>
      </c>
      <c r="G271" s="45">
        <v>100</v>
      </c>
      <c r="H271" s="37">
        <v>100</v>
      </c>
    </row>
    <row r="272" spans="1:8" ht="15.75" customHeight="1">
      <c r="A272" s="15"/>
      <c r="B272" s="16"/>
      <c r="C272" s="16"/>
      <c r="D272" s="16"/>
      <c r="E272" s="23" t="s">
        <v>238</v>
      </c>
      <c r="G272" s="45">
        <v>1500</v>
      </c>
      <c r="H272" s="37">
        <v>1500</v>
      </c>
    </row>
    <row r="273" spans="1:8" ht="15.75" customHeight="1">
      <c r="A273" s="15"/>
      <c r="B273" s="16"/>
      <c r="C273" s="16"/>
      <c r="D273" s="16"/>
      <c r="E273" s="23" t="s">
        <v>259</v>
      </c>
      <c r="G273" s="45">
        <v>600</v>
      </c>
      <c r="H273" s="37">
        <v>300</v>
      </c>
    </row>
    <row r="274" spans="1:8" ht="15.75" customHeight="1">
      <c r="A274" s="15"/>
      <c r="B274" s="16"/>
      <c r="C274" s="16"/>
      <c r="D274" s="16"/>
      <c r="E274" s="23" t="s">
        <v>186</v>
      </c>
      <c r="G274" s="45">
        <v>2000</v>
      </c>
      <c r="H274" s="37">
        <v>3200</v>
      </c>
    </row>
    <row r="275" spans="1:8" ht="15.75" customHeight="1">
      <c r="A275" s="22"/>
      <c r="B275" s="10" t="s">
        <v>187</v>
      </c>
      <c r="C275" s="23"/>
      <c r="D275" s="10" t="s">
        <v>188</v>
      </c>
      <c r="E275" s="23"/>
      <c r="G275" s="45">
        <f>G276+G278</f>
        <v>400</v>
      </c>
      <c r="H275" s="45">
        <f>H276+H278</f>
        <v>300</v>
      </c>
    </row>
    <row r="276" spans="3:8" ht="15.75" customHeight="1">
      <c r="C276" s="10" t="s">
        <v>189</v>
      </c>
      <c r="D276" s="10" t="s">
        <v>190</v>
      </c>
      <c r="G276" s="45">
        <f>G277</f>
        <v>100</v>
      </c>
      <c r="H276" s="45">
        <f>H277</f>
        <v>0</v>
      </c>
    </row>
    <row r="277" spans="5:8" ht="15.75" customHeight="1">
      <c r="E277" s="23" t="s">
        <v>191</v>
      </c>
      <c r="G277" s="45">
        <v>100</v>
      </c>
      <c r="H277" s="37">
        <v>0</v>
      </c>
    </row>
    <row r="278" spans="3:8" ht="15.75" customHeight="1">
      <c r="C278" s="10" t="s">
        <v>193</v>
      </c>
      <c r="D278" s="10" t="s">
        <v>194</v>
      </c>
      <c r="G278" s="45">
        <f>G279</f>
        <v>300</v>
      </c>
      <c r="H278" s="45">
        <f>H279</f>
        <v>300</v>
      </c>
    </row>
    <row r="279" spans="5:8" ht="15.75" customHeight="1">
      <c r="E279" s="23" t="s">
        <v>195</v>
      </c>
      <c r="G279" s="45">
        <v>300</v>
      </c>
      <c r="H279" s="37">
        <v>300</v>
      </c>
    </row>
    <row r="280" spans="1:8" ht="15.75" customHeight="1">
      <c r="A280" s="22"/>
      <c r="B280" s="10" t="s">
        <v>196</v>
      </c>
      <c r="C280" s="23"/>
      <c r="D280" s="10" t="s">
        <v>197</v>
      </c>
      <c r="E280" s="23"/>
      <c r="G280" s="45">
        <f>G281+G285+G286</f>
        <v>8500</v>
      </c>
      <c r="H280" s="45">
        <f>H281+H285+H286</f>
        <v>8500</v>
      </c>
    </row>
    <row r="281" spans="3:8" ht="15.75" customHeight="1">
      <c r="C281" s="10" t="s">
        <v>198</v>
      </c>
      <c r="D281" s="10" t="s">
        <v>199</v>
      </c>
      <c r="G281" s="45">
        <f>SUM(G282:G284)</f>
        <v>1500</v>
      </c>
      <c r="H281" s="45">
        <f>SUM(H282:H284)</f>
        <v>1500</v>
      </c>
    </row>
    <row r="282" spans="5:8" ht="15.75" customHeight="1">
      <c r="E282" s="23" t="s">
        <v>200</v>
      </c>
      <c r="G282" s="45">
        <v>200</v>
      </c>
      <c r="H282" s="37">
        <v>200</v>
      </c>
    </row>
    <row r="283" spans="5:8" ht="15.75" customHeight="1">
      <c r="E283" s="23" t="s">
        <v>201</v>
      </c>
      <c r="G283" s="45">
        <v>300</v>
      </c>
      <c r="H283" s="37">
        <v>490</v>
      </c>
    </row>
    <row r="284" spans="5:8" ht="15.75" customHeight="1">
      <c r="E284" s="23" t="s">
        <v>202</v>
      </c>
      <c r="G284" s="45">
        <v>1000</v>
      </c>
      <c r="H284" s="37">
        <v>810</v>
      </c>
    </row>
    <row r="285" spans="3:8" ht="15.75" customHeight="1">
      <c r="C285" s="10" t="s">
        <v>205</v>
      </c>
      <c r="D285" s="10" t="s">
        <v>206</v>
      </c>
      <c r="G285" s="45">
        <v>2800</v>
      </c>
      <c r="H285" s="37">
        <v>1350</v>
      </c>
    </row>
    <row r="286" spans="3:8" ht="15.75" customHeight="1">
      <c r="C286" s="10" t="s">
        <v>207</v>
      </c>
      <c r="D286" s="10" t="s">
        <v>208</v>
      </c>
      <c r="G286" s="45">
        <f>SUM(G287:G289)</f>
        <v>4200</v>
      </c>
      <c r="H286" s="45">
        <f>SUM(H287:H289)</f>
        <v>5650</v>
      </c>
    </row>
    <row r="287" spans="5:8" ht="15.75" customHeight="1">
      <c r="E287" s="23" t="s">
        <v>260</v>
      </c>
      <c r="G287" s="45">
        <v>1200</v>
      </c>
      <c r="H287" s="37">
        <v>1200</v>
      </c>
    </row>
    <row r="288" spans="5:8" ht="15.75" customHeight="1">
      <c r="E288" s="23" t="s">
        <v>360</v>
      </c>
      <c r="G288" s="45">
        <v>800</v>
      </c>
      <c r="H288" s="37">
        <v>800</v>
      </c>
    </row>
    <row r="289" spans="5:8" ht="15.75" customHeight="1">
      <c r="E289" s="23" t="s">
        <v>209</v>
      </c>
      <c r="G289" s="45">
        <v>2200</v>
      </c>
      <c r="H289" s="37">
        <v>3650</v>
      </c>
    </row>
    <row r="290" spans="1:8" ht="15.75" customHeight="1">
      <c r="A290" s="22"/>
      <c r="B290" s="10" t="s">
        <v>219</v>
      </c>
      <c r="C290" s="23"/>
      <c r="D290" s="10" t="s">
        <v>220</v>
      </c>
      <c r="E290" s="23"/>
      <c r="G290" s="45">
        <f>SUM(G291)</f>
        <v>3500</v>
      </c>
      <c r="H290" s="45">
        <f>SUM(H291)</f>
        <v>3500</v>
      </c>
    </row>
    <row r="291" spans="3:8" ht="15.75" customHeight="1">
      <c r="C291" s="10" t="s">
        <v>221</v>
      </c>
      <c r="D291" s="10" t="s">
        <v>222</v>
      </c>
      <c r="G291" s="45">
        <v>3500</v>
      </c>
      <c r="H291" s="37">
        <v>3500</v>
      </c>
    </row>
    <row r="292" spans="1:7" ht="15.75" customHeight="1">
      <c r="A292" s="42"/>
      <c r="G292" s="45"/>
    </row>
    <row r="293" spans="1:8" ht="15.75" customHeight="1">
      <c r="A293" s="43" t="s">
        <v>34</v>
      </c>
      <c r="C293" s="16" t="s">
        <v>35</v>
      </c>
      <c r="G293" s="44">
        <f>SUM(G294:G297)</f>
        <v>46500</v>
      </c>
      <c r="H293" s="44">
        <f>SUM(H294:H297)</f>
        <v>46740</v>
      </c>
    </row>
    <row r="294" spans="2:8" ht="15.75" customHeight="1">
      <c r="B294" s="10" t="s">
        <v>261</v>
      </c>
      <c r="D294" s="10" t="s">
        <v>262</v>
      </c>
      <c r="G294" s="45">
        <v>1181</v>
      </c>
      <c r="H294" s="37">
        <v>1181</v>
      </c>
    </row>
    <row r="295" spans="2:8" ht="15.75" customHeight="1">
      <c r="B295" s="10" t="s">
        <v>263</v>
      </c>
      <c r="D295" s="10" t="s">
        <v>264</v>
      </c>
      <c r="G295" s="45">
        <v>35433</v>
      </c>
      <c r="H295" s="37">
        <v>32977</v>
      </c>
    </row>
    <row r="296" spans="2:8" ht="15.75" customHeight="1">
      <c r="B296" s="10" t="s">
        <v>282</v>
      </c>
      <c r="D296" s="10" t="s">
        <v>361</v>
      </c>
      <c r="G296" s="45">
        <v>0</v>
      </c>
      <c r="H296" s="37">
        <v>2645</v>
      </c>
    </row>
    <row r="297" spans="2:8" ht="15.75" customHeight="1">
      <c r="B297" s="10" t="s">
        <v>265</v>
      </c>
      <c r="D297" s="10" t="s">
        <v>266</v>
      </c>
      <c r="G297" s="45">
        <v>9886</v>
      </c>
      <c r="H297" s="37">
        <v>9937</v>
      </c>
    </row>
    <row r="298" ht="15.75" customHeight="1">
      <c r="G298" s="45"/>
    </row>
    <row r="299" spans="1:8" ht="15.75" customHeight="1">
      <c r="A299" s="46" t="s">
        <v>36</v>
      </c>
      <c r="B299" s="12"/>
      <c r="C299" s="46" t="s">
        <v>37</v>
      </c>
      <c r="D299" s="12"/>
      <c r="E299" s="12"/>
      <c r="G299" s="44">
        <f>SUM(G300:G301)</f>
        <v>23000</v>
      </c>
      <c r="H299" s="44">
        <f>SUM(H300:H301)</f>
        <v>23000</v>
      </c>
    </row>
    <row r="300" spans="1:8" ht="15.75" customHeight="1">
      <c r="A300" s="12"/>
      <c r="B300" s="12" t="s">
        <v>267</v>
      </c>
      <c r="C300" s="12"/>
      <c r="D300" s="12" t="s">
        <v>268</v>
      </c>
      <c r="E300" s="12"/>
      <c r="G300" s="45">
        <v>18110</v>
      </c>
      <c r="H300" s="37">
        <v>18110</v>
      </c>
    </row>
    <row r="301" spans="1:8" ht="15.75" customHeight="1">
      <c r="A301" s="12"/>
      <c r="B301" s="12" t="s">
        <v>269</v>
      </c>
      <c r="C301" s="12"/>
      <c r="D301" s="12" t="s">
        <v>270</v>
      </c>
      <c r="E301" s="12"/>
      <c r="G301" s="45">
        <v>4890</v>
      </c>
      <c r="H301" s="37">
        <v>4890</v>
      </c>
    </row>
    <row r="302" ht="15.75" customHeight="1">
      <c r="G302" s="45"/>
    </row>
    <row r="303" spans="1:8" ht="15.75" customHeight="1">
      <c r="A303" s="80" t="s">
        <v>271</v>
      </c>
      <c r="B303" s="85"/>
      <c r="C303" s="85"/>
      <c r="D303" s="85"/>
      <c r="E303" s="85"/>
      <c r="F303" s="85"/>
      <c r="G303" s="91">
        <f>G304+G318</f>
        <v>3320</v>
      </c>
      <c r="H303" s="91">
        <f>H304+H318</f>
        <v>3320</v>
      </c>
    </row>
    <row r="304" spans="1:8" ht="15.75" customHeight="1">
      <c r="A304" s="15" t="s">
        <v>27</v>
      </c>
      <c r="B304" s="16"/>
      <c r="C304" s="16" t="s">
        <v>28</v>
      </c>
      <c r="D304" s="16"/>
      <c r="E304" s="16"/>
      <c r="G304" s="44">
        <f>G305+G308+G316</f>
        <v>1000</v>
      </c>
      <c r="H304" s="44">
        <f>H305+H308+H316</f>
        <v>1000</v>
      </c>
    </row>
    <row r="305" spans="1:8" ht="15.75" customHeight="1">
      <c r="A305" s="22"/>
      <c r="B305" s="10" t="s">
        <v>187</v>
      </c>
      <c r="C305" s="23"/>
      <c r="D305" s="10" t="s">
        <v>188</v>
      </c>
      <c r="E305" s="23"/>
      <c r="G305" s="45">
        <f>SUM(G306)</f>
        <v>150</v>
      </c>
      <c r="H305" s="45">
        <f>SUM(H306)</f>
        <v>150</v>
      </c>
    </row>
    <row r="306" spans="3:8" ht="15.75" customHeight="1">
      <c r="C306" s="10" t="s">
        <v>193</v>
      </c>
      <c r="D306" s="10" t="s">
        <v>194</v>
      </c>
      <c r="G306" s="45">
        <f>SUM(G307)</f>
        <v>150</v>
      </c>
      <c r="H306" s="45">
        <f>SUM(H307)</f>
        <v>150</v>
      </c>
    </row>
    <row r="307" spans="5:8" ht="15.75" customHeight="1">
      <c r="E307" s="23" t="s">
        <v>195</v>
      </c>
      <c r="G307" s="45">
        <v>150</v>
      </c>
      <c r="H307" s="37">
        <v>150</v>
      </c>
    </row>
    <row r="308" spans="1:8" ht="15.75" customHeight="1">
      <c r="A308" s="22"/>
      <c r="B308" s="10" t="s">
        <v>196</v>
      </c>
      <c r="C308" s="23"/>
      <c r="D308" s="10" t="s">
        <v>197</v>
      </c>
      <c r="E308" s="23"/>
      <c r="G308" s="45">
        <f>G309+G313+G314</f>
        <v>650</v>
      </c>
      <c r="H308" s="45">
        <f>H309+H313+H314</f>
        <v>650</v>
      </c>
    </row>
    <row r="309" spans="3:8" ht="15.75" customHeight="1">
      <c r="C309" s="10" t="s">
        <v>198</v>
      </c>
      <c r="D309" s="10" t="s">
        <v>199</v>
      </c>
      <c r="G309" s="45">
        <f>SUM(G310:G312)</f>
        <v>530</v>
      </c>
      <c r="H309" s="45">
        <f>SUM(H310:H312)</f>
        <v>530</v>
      </c>
    </row>
    <row r="310" spans="5:8" ht="15.75" customHeight="1">
      <c r="E310" s="23" t="s">
        <v>200</v>
      </c>
      <c r="G310" s="45">
        <v>400</v>
      </c>
      <c r="H310" s="37">
        <v>400</v>
      </c>
    </row>
    <row r="311" spans="5:8" ht="15.75" customHeight="1">
      <c r="E311" s="23" t="s">
        <v>201</v>
      </c>
      <c r="G311" s="45">
        <v>100</v>
      </c>
      <c r="H311" s="37">
        <v>100</v>
      </c>
    </row>
    <row r="312" spans="5:8" ht="15.75" customHeight="1">
      <c r="E312" s="23" t="s">
        <v>202</v>
      </c>
      <c r="G312" s="45">
        <v>30</v>
      </c>
      <c r="H312" s="37">
        <v>30</v>
      </c>
    </row>
    <row r="313" spans="3:8" ht="15.75" customHeight="1">
      <c r="C313" s="10" t="s">
        <v>205</v>
      </c>
      <c r="D313" s="10" t="s">
        <v>206</v>
      </c>
      <c r="G313" s="45">
        <v>80</v>
      </c>
      <c r="H313" s="37">
        <v>80</v>
      </c>
    </row>
    <row r="314" spans="3:8" ht="15.75" customHeight="1">
      <c r="C314" s="10" t="s">
        <v>207</v>
      </c>
      <c r="D314" s="10" t="s">
        <v>208</v>
      </c>
      <c r="G314" s="45">
        <f>SUM(G315)</f>
        <v>40</v>
      </c>
      <c r="H314" s="45">
        <f>SUM(H315)</f>
        <v>40</v>
      </c>
    </row>
    <row r="315" spans="5:8" ht="15.75" customHeight="1">
      <c r="E315" s="23" t="s">
        <v>209</v>
      </c>
      <c r="G315" s="45">
        <v>40</v>
      </c>
      <c r="H315" s="37">
        <v>40</v>
      </c>
    </row>
    <row r="316" spans="1:8" ht="15.75" customHeight="1">
      <c r="A316" s="22"/>
      <c r="B316" s="10" t="s">
        <v>219</v>
      </c>
      <c r="C316" s="23"/>
      <c r="D316" s="10" t="s">
        <v>220</v>
      </c>
      <c r="E316" s="23"/>
      <c r="G316" s="45">
        <f>SUM(G317)</f>
        <v>200</v>
      </c>
      <c r="H316" s="45">
        <f>SUM(H317)</f>
        <v>200</v>
      </c>
    </row>
    <row r="317" spans="3:8" ht="15.75" customHeight="1">
      <c r="C317" s="10" t="s">
        <v>221</v>
      </c>
      <c r="D317" s="10" t="s">
        <v>222</v>
      </c>
      <c r="G317" s="45">
        <v>200</v>
      </c>
      <c r="H317" s="37">
        <v>200</v>
      </c>
    </row>
    <row r="318" spans="1:8" ht="15.75" customHeight="1">
      <c r="A318" s="15" t="s">
        <v>31</v>
      </c>
      <c r="B318" s="16"/>
      <c r="C318" s="16" t="s">
        <v>32</v>
      </c>
      <c r="D318" s="16"/>
      <c r="E318" s="16"/>
      <c r="G318" s="44">
        <f>SUM(G319)</f>
        <v>2320</v>
      </c>
      <c r="H318" s="44">
        <f>SUM(H319)</f>
        <v>2320</v>
      </c>
    </row>
    <row r="319" spans="3:8" ht="15.75" customHeight="1">
      <c r="C319" s="10" t="s">
        <v>227</v>
      </c>
      <c r="D319" s="10" t="s">
        <v>228</v>
      </c>
      <c r="E319" s="28"/>
      <c r="G319" s="45">
        <v>2320</v>
      </c>
      <c r="H319" s="37">
        <v>2320</v>
      </c>
    </row>
    <row r="320" spans="5:7" ht="15.75" customHeight="1">
      <c r="E320" s="28"/>
      <c r="G320" s="45"/>
    </row>
    <row r="321" spans="1:8" ht="15.75" customHeight="1">
      <c r="A321" s="80" t="s">
        <v>272</v>
      </c>
      <c r="B321" s="85"/>
      <c r="C321" s="85"/>
      <c r="D321" s="85"/>
      <c r="E321" s="85"/>
      <c r="F321" s="85"/>
      <c r="G321" s="91">
        <f>SUM(G322)</f>
        <v>903</v>
      </c>
      <c r="H321" s="91">
        <f>SUM(H322)</f>
        <v>903</v>
      </c>
    </row>
    <row r="322" spans="1:8" ht="15.75" customHeight="1">
      <c r="A322" s="15" t="s">
        <v>31</v>
      </c>
      <c r="B322" s="16"/>
      <c r="C322" s="16" t="s">
        <v>32</v>
      </c>
      <c r="D322" s="16"/>
      <c r="E322" s="16"/>
      <c r="G322" s="45">
        <f>G323</f>
        <v>903</v>
      </c>
      <c r="H322" s="45">
        <f>H323</f>
        <v>903</v>
      </c>
    </row>
    <row r="323" spans="3:8" ht="15.75" customHeight="1">
      <c r="C323" s="10" t="s">
        <v>223</v>
      </c>
      <c r="D323" s="10" t="s">
        <v>224</v>
      </c>
      <c r="G323" s="45">
        <v>903</v>
      </c>
      <c r="H323" s="37">
        <v>903</v>
      </c>
    </row>
    <row r="324" spans="5:7" ht="15.75" customHeight="1">
      <c r="E324" s="28"/>
      <c r="G324" s="45"/>
    </row>
    <row r="325" ht="15.75" customHeight="1">
      <c r="G325" s="45"/>
    </row>
    <row r="326" spans="1:8" ht="15.75" customHeight="1">
      <c r="A326" s="80" t="s">
        <v>119</v>
      </c>
      <c r="B326" s="85"/>
      <c r="C326" s="85"/>
      <c r="D326" s="85"/>
      <c r="E326" s="85"/>
      <c r="F326" s="85"/>
      <c r="G326" s="91">
        <f>G327+G341</f>
        <v>3500</v>
      </c>
      <c r="H326" s="91">
        <f>H327+H341</f>
        <v>3500</v>
      </c>
    </row>
    <row r="327" spans="1:8" ht="15.75" customHeight="1">
      <c r="A327" s="15" t="s">
        <v>27</v>
      </c>
      <c r="B327" s="16"/>
      <c r="C327" s="16" t="s">
        <v>28</v>
      </c>
      <c r="D327" s="16"/>
      <c r="E327" s="16"/>
      <c r="G327" s="44">
        <f>G331+G339+G328</f>
        <v>1000</v>
      </c>
      <c r="H327" s="44">
        <f>H331+H339+H328</f>
        <v>1000</v>
      </c>
    </row>
    <row r="328" spans="1:8" ht="15.75" customHeight="1">
      <c r="A328" s="22"/>
      <c r="B328" s="10" t="s">
        <v>187</v>
      </c>
      <c r="C328" s="23"/>
      <c r="D328" s="10" t="s">
        <v>188</v>
      </c>
      <c r="E328" s="23"/>
      <c r="G328" s="44">
        <f>G329</f>
        <v>0</v>
      </c>
      <c r="H328" s="44">
        <f>H329</f>
        <v>40</v>
      </c>
    </row>
    <row r="329" spans="3:8" ht="15.75" customHeight="1">
      <c r="C329" s="10" t="s">
        <v>193</v>
      </c>
      <c r="D329" s="10" t="s">
        <v>194</v>
      </c>
      <c r="G329" s="45">
        <f>G330</f>
        <v>0</v>
      </c>
      <c r="H329" s="45">
        <f>H330</f>
        <v>40</v>
      </c>
    </row>
    <row r="330" spans="5:8" ht="15.75" customHeight="1">
      <c r="E330" s="23" t="s">
        <v>195</v>
      </c>
      <c r="G330" s="45">
        <v>0</v>
      </c>
      <c r="H330" s="37">
        <v>40</v>
      </c>
    </row>
    <row r="331" spans="1:8" ht="15.75" customHeight="1">
      <c r="A331" s="22"/>
      <c r="B331" s="10" t="s">
        <v>196</v>
      </c>
      <c r="C331" s="23"/>
      <c r="D331" s="10" t="s">
        <v>197</v>
      </c>
      <c r="E331" s="23"/>
      <c r="G331" s="44">
        <f>G332+G336+G337</f>
        <v>800</v>
      </c>
      <c r="H331" s="44">
        <f>H332+H336+H337</f>
        <v>760</v>
      </c>
    </row>
    <row r="332" spans="3:8" ht="15.75" customHeight="1">
      <c r="C332" s="10" t="s">
        <v>198</v>
      </c>
      <c r="D332" s="10" t="s">
        <v>199</v>
      </c>
      <c r="G332" s="45">
        <f>SUM(G333:G335)</f>
        <v>500</v>
      </c>
      <c r="H332" s="45">
        <f>SUM(H333:H335)</f>
        <v>460</v>
      </c>
    </row>
    <row r="333" spans="5:8" ht="15.75" customHeight="1">
      <c r="E333" s="23" t="s">
        <v>200</v>
      </c>
      <c r="G333" s="45">
        <v>300</v>
      </c>
      <c r="H333" s="37">
        <v>300</v>
      </c>
    </row>
    <row r="334" spans="5:8" ht="15.75" customHeight="1">
      <c r="E334" s="23" t="s">
        <v>201</v>
      </c>
      <c r="G334" s="45">
        <v>100</v>
      </c>
      <c r="H334" s="37">
        <v>80</v>
      </c>
    </row>
    <row r="335" spans="5:8" ht="15.75" customHeight="1">
      <c r="E335" s="23" t="s">
        <v>202</v>
      </c>
      <c r="G335" s="45">
        <v>100</v>
      </c>
      <c r="H335" s="37">
        <v>80</v>
      </c>
    </row>
    <row r="336" spans="3:8" ht="15.75" customHeight="1">
      <c r="C336" s="10" t="s">
        <v>205</v>
      </c>
      <c r="D336" s="10" t="s">
        <v>206</v>
      </c>
      <c r="G336" s="45">
        <v>150</v>
      </c>
      <c r="H336" s="45">
        <v>150</v>
      </c>
    </row>
    <row r="337" spans="3:8" ht="15.75" customHeight="1">
      <c r="C337" s="10" t="s">
        <v>207</v>
      </c>
      <c r="D337" s="10" t="s">
        <v>208</v>
      </c>
      <c r="G337" s="45">
        <f>SUM(G338)</f>
        <v>150</v>
      </c>
      <c r="H337" s="45">
        <f>SUM(H338)</f>
        <v>150</v>
      </c>
    </row>
    <row r="338" spans="5:8" ht="15.75" customHeight="1">
      <c r="E338" s="23" t="s">
        <v>209</v>
      </c>
      <c r="G338" s="45">
        <v>150</v>
      </c>
      <c r="H338" s="37">
        <v>150</v>
      </c>
    </row>
    <row r="339" spans="1:8" ht="15.75" customHeight="1">
      <c r="A339" s="22"/>
      <c r="B339" s="10" t="s">
        <v>219</v>
      </c>
      <c r="C339" s="23"/>
      <c r="D339" s="10" t="s">
        <v>220</v>
      </c>
      <c r="E339" s="23"/>
      <c r="G339" s="44">
        <f>SUM(G340)</f>
        <v>200</v>
      </c>
      <c r="H339" s="44">
        <f>SUM(H340)</f>
        <v>200</v>
      </c>
    </row>
    <row r="340" spans="3:8" ht="15.75" customHeight="1">
      <c r="C340" s="10" t="s">
        <v>221</v>
      </c>
      <c r="D340" s="10" t="s">
        <v>222</v>
      </c>
      <c r="G340" s="45">
        <v>200</v>
      </c>
      <c r="H340" s="37">
        <v>200</v>
      </c>
    </row>
    <row r="341" spans="1:8" ht="15.75" customHeight="1">
      <c r="A341" s="15" t="s">
        <v>31</v>
      </c>
      <c r="B341" s="16"/>
      <c r="C341" s="16" t="s">
        <v>32</v>
      </c>
      <c r="D341" s="16"/>
      <c r="E341" s="16"/>
      <c r="G341" s="44">
        <f>SUM(G342)</f>
        <v>2500</v>
      </c>
      <c r="H341" s="44">
        <f>SUM(H342)</f>
        <v>2500</v>
      </c>
    </row>
    <row r="342" spans="3:8" ht="15.75" customHeight="1">
      <c r="C342" s="10" t="s">
        <v>227</v>
      </c>
      <c r="D342" s="10" t="s">
        <v>228</v>
      </c>
      <c r="E342" s="28"/>
      <c r="G342" s="45">
        <v>2500</v>
      </c>
      <c r="H342" s="37">
        <v>2500</v>
      </c>
    </row>
    <row r="343" ht="15.75" customHeight="1">
      <c r="G343" s="45"/>
    </row>
    <row r="344" spans="1:8" ht="15.75" customHeight="1">
      <c r="A344" s="80" t="s">
        <v>120</v>
      </c>
      <c r="B344" s="85"/>
      <c r="C344" s="85"/>
      <c r="D344" s="85"/>
      <c r="E344" s="85"/>
      <c r="F344" s="90">
        <v>1.25</v>
      </c>
      <c r="G344" s="91">
        <f>G345+G351+G356</f>
        <v>4770</v>
      </c>
      <c r="H344" s="91">
        <f>H345+H351+H356</f>
        <v>4828</v>
      </c>
    </row>
    <row r="345" spans="1:8" ht="15.75" customHeight="1">
      <c r="A345" s="15" t="s">
        <v>23</v>
      </c>
      <c r="B345" s="16"/>
      <c r="C345" s="16" t="s">
        <v>156</v>
      </c>
      <c r="D345" s="16"/>
      <c r="E345" s="16"/>
      <c r="G345" s="44">
        <f>SUM(G346)</f>
        <v>2805</v>
      </c>
      <c r="H345" s="44">
        <f>SUM(H346)</f>
        <v>2851</v>
      </c>
    </row>
    <row r="346" spans="2:8" ht="15.75" customHeight="1">
      <c r="B346" s="10" t="s">
        <v>157</v>
      </c>
      <c r="D346" s="10" t="s">
        <v>158</v>
      </c>
      <c r="G346" s="45">
        <f>SUM(G347:G349)</f>
        <v>2805</v>
      </c>
      <c r="H346" s="45">
        <f>SUM(H347:H349)</f>
        <v>2851</v>
      </c>
    </row>
    <row r="347" spans="1:8" ht="15.75" customHeight="1">
      <c r="A347" s="12"/>
      <c r="C347" s="10" t="s">
        <v>159</v>
      </c>
      <c r="D347" s="10" t="s">
        <v>160</v>
      </c>
      <c r="G347" s="45">
        <v>2475</v>
      </c>
      <c r="H347" s="37">
        <v>2521</v>
      </c>
    </row>
    <row r="348" spans="3:8" ht="15.75" customHeight="1">
      <c r="C348" s="10" t="s">
        <v>161</v>
      </c>
      <c r="D348" s="10" t="s">
        <v>162</v>
      </c>
      <c r="G348" s="45">
        <v>150</v>
      </c>
      <c r="H348" s="37">
        <v>150</v>
      </c>
    </row>
    <row r="349" spans="3:8" ht="15.75" customHeight="1">
      <c r="C349" s="10" t="s">
        <v>256</v>
      </c>
      <c r="D349" s="10" t="s">
        <v>257</v>
      </c>
      <c r="G349" s="45">
        <v>180</v>
      </c>
      <c r="H349" s="37">
        <v>180</v>
      </c>
    </row>
    <row r="350" spans="3:7" ht="15.75" customHeight="1">
      <c r="C350" s="9"/>
      <c r="G350" s="45"/>
    </row>
    <row r="351" spans="1:8" ht="15.75" customHeight="1">
      <c r="A351" s="15" t="s">
        <v>25</v>
      </c>
      <c r="B351" s="16"/>
      <c r="C351" s="16" t="s">
        <v>172</v>
      </c>
      <c r="D351" s="20"/>
      <c r="E351" s="20"/>
      <c r="G351" s="44">
        <f>SUM(G352:G354)</f>
        <v>765</v>
      </c>
      <c r="H351" s="44">
        <f>SUM(H352:H354)</f>
        <v>777</v>
      </c>
    </row>
    <row r="352" spans="4:8" ht="15.75" customHeight="1">
      <c r="D352" s="23" t="s">
        <v>173</v>
      </c>
      <c r="G352" s="45">
        <v>718</v>
      </c>
      <c r="H352" s="37">
        <v>730</v>
      </c>
    </row>
    <row r="353" spans="4:8" ht="15.75" customHeight="1">
      <c r="D353" s="23" t="s">
        <v>174</v>
      </c>
      <c r="G353" s="45">
        <v>18</v>
      </c>
      <c r="H353" s="37">
        <v>18</v>
      </c>
    </row>
    <row r="354" spans="4:8" ht="15.75" customHeight="1">
      <c r="D354" s="23" t="s">
        <v>175</v>
      </c>
      <c r="G354" s="45">
        <v>29</v>
      </c>
      <c r="H354" s="37">
        <v>29</v>
      </c>
    </row>
    <row r="355" ht="15.75" customHeight="1">
      <c r="G355" s="45"/>
    </row>
    <row r="356" spans="1:8" ht="15.75" customHeight="1">
      <c r="A356" s="15" t="s">
        <v>27</v>
      </c>
      <c r="B356" s="16"/>
      <c r="C356" s="16" t="s">
        <v>28</v>
      </c>
      <c r="D356" s="16"/>
      <c r="E356" s="16"/>
      <c r="G356" s="44">
        <f>G357+G366+G371+G379+G382</f>
        <v>1200</v>
      </c>
      <c r="H356" s="44">
        <f>H357+H366+H371+H379+H382</f>
        <v>1200</v>
      </c>
    </row>
    <row r="357" spans="1:8" ht="15.75" customHeight="1">
      <c r="A357" s="22"/>
      <c r="B357" s="10" t="s">
        <v>176</v>
      </c>
      <c r="C357" s="23"/>
      <c r="D357" s="10" t="s">
        <v>177</v>
      </c>
      <c r="E357" s="22"/>
      <c r="G357" s="45">
        <f>G358+G363</f>
        <v>230</v>
      </c>
      <c r="H357" s="45">
        <f>H358+H363</f>
        <v>230</v>
      </c>
    </row>
    <row r="358" spans="3:8" ht="15.75" customHeight="1">
      <c r="C358" s="10" t="s">
        <v>178</v>
      </c>
      <c r="D358" s="10" t="s">
        <v>179</v>
      </c>
      <c r="E358" s="22"/>
      <c r="G358" s="45">
        <f>SUM(G359:G362)</f>
        <v>170</v>
      </c>
      <c r="H358" s="45">
        <f>SUM(H359:H362)</f>
        <v>170</v>
      </c>
    </row>
    <row r="359" spans="5:8" ht="15.75" customHeight="1">
      <c r="E359" s="22" t="s">
        <v>258</v>
      </c>
      <c r="G359" s="45">
        <v>30</v>
      </c>
      <c r="H359" s="37">
        <v>30</v>
      </c>
    </row>
    <row r="360" spans="5:8" ht="15.75" customHeight="1">
      <c r="E360" s="22" t="s">
        <v>180</v>
      </c>
      <c r="G360" s="45">
        <v>100</v>
      </c>
      <c r="H360" s="37">
        <v>100</v>
      </c>
    </row>
    <row r="361" spans="5:8" ht="15.75" customHeight="1">
      <c r="E361" s="22" t="s">
        <v>181</v>
      </c>
      <c r="G361" s="45">
        <v>20</v>
      </c>
      <c r="H361" s="37">
        <v>20</v>
      </c>
    </row>
    <row r="362" spans="5:8" ht="15.75" customHeight="1">
      <c r="E362" s="22" t="s">
        <v>182</v>
      </c>
      <c r="G362" s="45">
        <v>20</v>
      </c>
      <c r="H362" s="37">
        <v>20</v>
      </c>
    </row>
    <row r="363" spans="3:8" ht="15.75" customHeight="1">
      <c r="C363" s="10" t="s">
        <v>183</v>
      </c>
      <c r="D363" s="10" t="s">
        <v>184</v>
      </c>
      <c r="G363" s="45">
        <f>SUM(G364:G365)</f>
        <v>60</v>
      </c>
      <c r="H363" s="45">
        <f>SUM(H364:H365)</f>
        <v>60</v>
      </c>
    </row>
    <row r="364" spans="1:8" ht="15.75" customHeight="1">
      <c r="A364" s="15"/>
      <c r="B364" s="16"/>
      <c r="C364" s="16"/>
      <c r="D364" s="16"/>
      <c r="E364" s="23" t="s">
        <v>185</v>
      </c>
      <c r="G364" s="45">
        <v>30</v>
      </c>
      <c r="H364" s="37">
        <v>30</v>
      </c>
    </row>
    <row r="365" spans="1:8" ht="15.75" customHeight="1">
      <c r="A365" s="15"/>
      <c r="B365" s="16"/>
      <c r="C365" s="16"/>
      <c r="D365" s="16"/>
      <c r="E365" s="23" t="s">
        <v>186</v>
      </c>
      <c r="G365" s="45">
        <v>30</v>
      </c>
      <c r="H365" s="37">
        <v>30</v>
      </c>
    </row>
    <row r="366" spans="1:8" ht="15.75" customHeight="1">
      <c r="A366" s="22"/>
      <c r="B366" s="10" t="s">
        <v>187</v>
      </c>
      <c r="C366" s="23"/>
      <c r="D366" s="10" t="s">
        <v>188</v>
      </c>
      <c r="E366" s="23"/>
      <c r="G366" s="45">
        <f>G367+G369</f>
        <v>180</v>
      </c>
      <c r="H366" s="45">
        <f>H367+H369</f>
        <v>180</v>
      </c>
    </row>
    <row r="367" spans="3:8" ht="15.75" customHeight="1">
      <c r="C367" s="10" t="s">
        <v>189</v>
      </c>
      <c r="D367" s="10" t="s">
        <v>190</v>
      </c>
      <c r="G367" s="45">
        <f>G368</f>
        <v>20</v>
      </c>
      <c r="H367" s="45">
        <f>H368</f>
        <v>20</v>
      </c>
    </row>
    <row r="368" spans="5:8" ht="15.75" customHeight="1">
      <c r="E368" s="23" t="s">
        <v>191</v>
      </c>
      <c r="G368" s="45">
        <v>20</v>
      </c>
      <c r="H368" s="37">
        <v>20</v>
      </c>
    </row>
    <row r="369" spans="3:8" ht="15.75" customHeight="1">
      <c r="C369" s="10" t="s">
        <v>193</v>
      </c>
      <c r="D369" s="10" t="s">
        <v>194</v>
      </c>
      <c r="G369" s="45">
        <f>G370</f>
        <v>160</v>
      </c>
      <c r="H369" s="45">
        <f>H370</f>
        <v>160</v>
      </c>
    </row>
    <row r="370" spans="5:8" ht="15.75" customHeight="1">
      <c r="E370" s="23" t="s">
        <v>195</v>
      </c>
      <c r="G370" s="45">
        <v>160</v>
      </c>
      <c r="H370" s="37">
        <v>160</v>
      </c>
    </row>
    <row r="371" spans="1:8" ht="15.75" customHeight="1">
      <c r="A371" s="22"/>
      <c r="B371" s="10" t="s">
        <v>196</v>
      </c>
      <c r="C371" s="23"/>
      <c r="D371" s="10" t="s">
        <v>197</v>
      </c>
      <c r="E371" s="23"/>
      <c r="G371" s="45">
        <f>G372+G376+G377</f>
        <v>560</v>
      </c>
      <c r="H371" s="45">
        <f>H372+H376+H377</f>
        <v>560</v>
      </c>
    </row>
    <row r="372" spans="3:8" ht="15.75" customHeight="1">
      <c r="C372" s="10" t="s">
        <v>198</v>
      </c>
      <c r="D372" s="10" t="s">
        <v>199</v>
      </c>
      <c r="G372" s="45">
        <f>SUM(G373:G375)</f>
        <v>390</v>
      </c>
      <c r="H372" s="45">
        <f>SUM(H373:H375)</f>
        <v>390</v>
      </c>
    </row>
    <row r="373" spans="5:8" ht="15.75" customHeight="1">
      <c r="E373" s="23" t="s">
        <v>200</v>
      </c>
      <c r="G373" s="45">
        <v>300</v>
      </c>
      <c r="H373" s="37">
        <v>300</v>
      </c>
    </row>
    <row r="374" spans="5:8" ht="15.75" customHeight="1">
      <c r="E374" s="23" t="s">
        <v>201</v>
      </c>
      <c r="G374" s="45">
        <v>50</v>
      </c>
      <c r="H374" s="37">
        <v>50</v>
      </c>
    </row>
    <row r="375" spans="5:8" ht="15.75" customHeight="1">
      <c r="E375" s="23" t="s">
        <v>202</v>
      </c>
      <c r="G375" s="45">
        <v>40</v>
      </c>
      <c r="H375" s="37">
        <v>40</v>
      </c>
    </row>
    <row r="376" spans="3:8" ht="15.75" customHeight="1">
      <c r="C376" s="10" t="s">
        <v>205</v>
      </c>
      <c r="D376" s="10" t="s">
        <v>206</v>
      </c>
      <c r="G376" s="45">
        <v>20</v>
      </c>
      <c r="H376" s="37">
        <v>20</v>
      </c>
    </row>
    <row r="377" spans="3:8" ht="15.75" customHeight="1">
      <c r="C377" s="10" t="s">
        <v>207</v>
      </c>
      <c r="D377" s="10" t="s">
        <v>208</v>
      </c>
      <c r="G377" s="45">
        <f>G378</f>
        <v>150</v>
      </c>
      <c r="H377" s="45">
        <f>H378</f>
        <v>150</v>
      </c>
    </row>
    <row r="378" spans="5:8" ht="15.75" customHeight="1">
      <c r="E378" s="23" t="s">
        <v>209</v>
      </c>
      <c r="G378" s="45">
        <v>150</v>
      </c>
      <c r="H378" s="37">
        <v>150</v>
      </c>
    </row>
    <row r="379" spans="1:8" ht="15.75" customHeight="1">
      <c r="A379" s="22"/>
      <c r="B379" s="10" t="s">
        <v>211</v>
      </c>
      <c r="C379" s="23"/>
      <c r="D379" s="10" t="s">
        <v>212</v>
      </c>
      <c r="E379" s="23"/>
      <c r="G379" s="45">
        <f>G380</f>
        <v>10</v>
      </c>
      <c r="H379" s="45">
        <f>H380</f>
        <v>10</v>
      </c>
    </row>
    <row r="380" spans="3:8" ht="15.75" customHeight="1">
      <c r="C380" s="10" t="s">
        <v>213</v>
      </c>
      <c r="D380" s="10" t="s">
        <v>214</v>
      </c>
      <c r="G380" s="45">
        <f>G381</f>
        <v>10</v>
      </c>
      <c r="H380" s="45">
        <f>H381</f>
        <v>10</v>
      </c>
    </row>
    <row r="381" spans="5:8" ht="15.75" customHeight="1">
      <c r="E381" s="23" t="s">
        <v>215</v>
      </c>
      <c r="G381" s="45">
        <v>10</v>
      </c>
      <c r="H381" s="37">
        <v>10</v>
      </c>
    </row>
    <row r="382" spans="1:8" ht="15.75" customHeight="1">
      <c r="A382" s="22"/>
      <c r="B382" s="10" t="s">
        <v>219</v>
      </c>
      <c r="C382" s="23"/>
      <c r="D382" s="10" t="s">
        <v>220</v>
      </c>
      <c r="E382" s="23"/>
      <c r="G382" s="45">
        <f>G383</f>
        <v>220</v>
      </c>
      <c r="H382" s="45">
        <f>H383</f>
        <v>220</v>
      </c>
    </row>
    <row r="383" spans="3:8" ht="15.75" customHeight="1">
      <c r="C383" s="10" t="s">
        <v>221</v>
      </c>
      <c r="D383" s="10" t="s">
        <v>222</v>
      </c>
      <c r="G383" s="45">
        <v>220</v>
      </c>
      <c r="H383" s="37">
        <v>220</v>
      </c>
    </row>
    <row r="384" ht="15.75" customHeight="1">
      <c r="G384" s="45"/>
    </row>
    <row r="385" spans="1:8" ht="15.75" customHeight="1">
      <c r="A385" s="80" t="s">
        <v>273</v>
      </c>
      <c r="B385" s="85"/>
      <c r="C385" s="85"/>
      <c r="D385" s="85"/>
      <c r="E385" s="85"/>
      <c r="F385" s="85"/>
      <c r="G385" s="91">
        <f>SUM(G386)</f>
        <v>450</v>
      </c>
      <c r="H385" s="91">
        <f>SUM(H386)</f>
        <v>450</v>
      </c>
    </row>
    <row r="386" spans="1:8" ht="15.75" customHeight="1">
      <c r="A386" s="15" t="s">
        <v>27</v>
      </c>
      <c r="B386" s="16"/>
      <c r="C386" s="16" t="s">
        <v>28</v>
      </c>
      <c r="D386" s="16"/>
      <c r="E386" s="16"/>
      <c r="F386" s="16"/>
      <c r="G386" s="44">
        <f>G387+G390+G397</f>
        <v>450</v>
      </c>
      <c r="H386" s="44">
        <f>H387+H390+H397</f>
        <v>450</v>
      </c>
    </row>
    <row r="387" spans="1:8" ht="15.75" customHeight="1">
      <c r="A387" s="22"/>
      <c r="B387" s="10" t="s">
        <v>176</v>
      </c>
      <c r="C387" s="23"/>
      <c r="D387" s="10" t="s">
        <v>177</v>
      </c>
      <c r="E387" s="22"/>
      <c r="F387" s="16"/>
      <c r="G387" s="45">
        <f>G388</f>
        <v>20</v>
      </c>
      <c r="H387" s="45">
        <f>H388</f>
        <v>20</v>
      </c>
    </row>
    <row r="388" spans="3:8" ht="15.75" customHeight="1">
      <c r="C388" s="10" t="s">
        <v>183</v>
      </c>
      <c r="D388" s="10" t="s">
        <v>184</v>
      </c>
      <c r="G388" s="45">
        <f>G389</f>
        <v>20</v>
      </c>
      <c r="H388" s="45">
        <f>H389</f>
        <v>20</v>
      </c>
    </row>
    <row r="389" spans="1:8" ht="15.75" customHeight="1">
      <c r="A389" s="15"/>
      <c r="B389" s="16"/>
      <c r="C389" s="16"/>
      <c r="D389" s="16"/>
      <c r="E389" s="23" t="s">
        <v>186</v>
      </c>
      <c r="G389" s="45">
        <v>20</v>
      </c>
      <c r="H389" s="37">
        <v>20</v>
      </c>
    </row>
    <row r="390" spans="1:8" ht="15.75" customHeight="1">
      <c r="A390" s="22"/>
      <c r="B390" s="10" t="s">
        <v>196</v>
      </c>
      <c r="C390" s="23"/>
      <c r="D390" s="10" t="s">
        <v>197</v>
      </c>
      <c r="E390" s="23"/>
      <c r="G390" s="45">
        <f>G391+G394+G395</f>
        <v>340</v>
      </c>
      <c r="H390" s="45">
        <f>H391+H394+H395</f>
        <v>340</v>
      </c>
    </row>
    <row r="391" spans="3:8" ht="15.75" customHeight="1">
      <c r="C391" s="10" t="s">
        <v>198</v>
      </c>
      <c r="D391" s="10" t="s">
        <v>199</v>
      </c>
      <c r="G391" s="45">
        <f>SUM(G392:G393)</f>
        <v>280</v>
      </c>
      <c r="H391" s="45">
        <f>SUM(H392:H393)</f>
        <v>280</v>
      </c>
    </row>
    <row r="392" spans="5:8" ht="15.75" customHeight="1">
      <c r="E392" s="23" t="s">
        <v>201</v>
      </c>
      <c r="G392" s="45">
        <v>200</v>
      </c>
      <c r="H392" s="37">
        <v>200</v>
      </c>
    </row>
    <row r="393" spans="5:8" ht="15.75" customHeight="1">
      <c r="E393" s="23" t="s">
        <v>202</v>
      </c>
      <c r="G393" s="45">
        <v>80</v>
      </c>
      <c r="H393" s="37">
        <v>80</v>
      </c>
    </row>
    <row r="394" spans="3:8" ht="15.75" customHeight="1">
      <c r="C394" s="10" t="s">
        <v>205</v>
      </c>
      <c r="D394" s="10" t="s">
        <v>206</v>
      </c>
      <c r="G394" s="45">
        <v>20</v>
      </c>
      <c r="H394" s="37">
        <v>20</v>
      </c>
    </row>
    <row r="395" spans="3:8" ht="15.75" customHeight="1">
      <c r="C395" s="10" t="s">
        <v>207</v>
      </c>
      <c r="D395" s="10" t="s">
        <v>208</v>
      </c>
      <c r="G395" s="45">
        <f>G396</f>
        <v>40</v>
      </c>
      <c r="H395" s="45">
        <f>H396</f>
        <v>40</v>
      </c>
    </row>
    <row r="396" spans="5:8" ht="15.75" customHeight="1">
      <c r="E396" s="23" t="s">
        <v>209</v>
      </c>
      <c r="G396" s="45">
        <v>40</v>
      </c>
      <c r="H396" s="37">
        <v>40</v>
      </c>
    </row>
    <row r="397" spans="1:8" ht="15.75" customHeight="1">
      <c r="A397" s="22"/>
      <c r="B397" s="10" t="s">
        <v>219</v>
      </c>
      <c r="C397" s="23"/>
      <c r="D397" s="10" t="s">
        <v>220</v>
      </c>
      <c r="E397" s="23"/>
      <c r="G397" s="45">
        <f>G398</f>
        <v>90</v>
      </c>
      <c r="H397" s="45">
        <f>H398</f>
        <v>90</v>
      </c>
    </row>
    <row r="398" spans="3:8" ht="15.75" customHeight="1">
      <c r="C398" s="10" t="s">
        <v>221</v>
      </c>
      <c r="D398" s="10" t="s">
        <v>222</v>
      </c>
      <c r="G398" s="45">
        <v>90</v>
      </c>
      <c r="H398" s="37">
        <v>90</v>
      </c>
    </row>
    <row r="399" ht="15.75" customHeight="1">
      <c r="G399" s="45"/>
    </row>
    <row r="400" spans="1:8" ht="15.75" customHeight="1">
      <c r="A400" s="80" t="s">
        <v>274</v>
      </c>
      <c r="B400" s="85"/>
      <c r="C400" s="85"/>
      <c r="D400" s="85"/>
      <c r="E400" s="85"/>
      <c r="F400" s="85"/>
      <c r="G400" s="91">
        <f>SUM(G401)</f>
        <v>1700</v>
      </c>
      <c r="H400" s="91">
        <f>SUM(H401)</f>
        <v>2100</v>
      </c>
    </row>
    <row r="401" spans="1:8" ht="15.75" customHeight="1">
      <c r="A401" s="15" t="s">
        <v>31</v>
      </c>
      <c r="B401" s="16"/>
      <c r="C401" s="16" t="s">
        <v>32</v>
      </c>
      <c r="D401" s="16"/>
      <c r="E401" s="16"/>
      <c r="G401" s="45">
        <f>SUM(G402)</f>
        <v>1700</v>
      </c>
      <c r="H401" s="45">
        <f>SUM(H402)</f>
        <v>2100</v>
      </c>
    </row>
    <row r="402" spans="3:8" ht="15.75" customHeight="1">
      <c r="C402" s="10" t="s">
        <v>227</v>
      </c>
      <c r="D402" s="10" t="s">
        <v>228</v>
      </c>
      <c r="E402" s="28"/>
      <c r="G402" s="45">
        <v>1700</v>
      </c>
      <c r="H402" s="37">
        <v>2100</v>
      </c>
    </row>
    <row r="403" ht="15.75" customHeight="1">
      <c r="G403" s="45"/>
    </row>
    <row r="404" spans="1:8" ht="15.75" customHeight="1">
      <c r="A404" s="80" t="s">
        <v>123</v>
      </c>
      <c r="B404" s="85"/>
      <c r="C404" s="85"/>
      <c r="D404" s="85"/>
      <c r="E404" s="85"/>
      <c r="F404" s="90">
        <v>5.5</v>
      </c>
      <c r="G404" s="91">
        <f>G405+G410+G416+G443</f>
        <v>25857</v>
      </c>
      <c r="H404" s="91">
        <f>H405+H410+H416+H443</f>
        <v>27157</v>
      </c>
    </row>
    <row r="405" spans="1:8" ht="15.75" customHeight="1">
      <c r="A405" s="15" t="s">
        <v>23</v>
      </c>
      <c r="B405" s="16"/>
      <c r="C405" s="16" t="s">
        <v>156</v>
      </c>
      <c r="D405" s="16"/>
      <c r="E405" s="16"/>
      <c r="G405" s="44">
        <f>SUM(G406)</f>
        <v>6649</v>
      </c>
      <c r="H405" s="44">
        <f>SUM(H406)</f>
        <v>6649</v>
      </c>
    </row>
    <row r="406" spans="2:8" ht="15.75" customHeight="1">
      <c r="B406" s="10" t="s">
        <v>157</v>
      </c>
      <c r="D406" s="10" t="s">
        <v>158</v>
      </c>
      <c r="G406" s="45">
        <f>SUM(G407:G408)</f>
        <v>6649</v>
      </c>
      <c r="H406" s="45">
        <f>SUM(H407:H408)</f>
        <v>6649</v>
      </c>
    </row>
    <row r="407" spans="1:8" ht="15.75" customHeight="1">
      <c r="A407" s="12"/>
      <c r="C407" s="10" t="s">
        <v>159</v>
      </c>
      <c r="D407" s="10" t="s">
        <v>160</v>
      </c>
      <c r="G407" s="45">
        <v>6349</v>
      </c>
      <c r="H407" s="37">
        <v>6349</v>
      </c>
    </row>
    <row r="408" spans="3:8" ht="15.75" customHeight="1">
      <c r="C408" s="10" t="s">
        <v>161</v>
      </c>
      <c r="D408" s="10" t="s">
        <v>162</v>
      </c>
      <c r="G408" s="45">
        <v>300</v>
      </c>
      <c r="H408" s="37">
        <v>300</v>
      </c>
    </row>
    <row r="409" spans="3:7" ht="15.75" customHeight="1">
      <c r="C409" s="9"/>
      <c r="G409" s="45"/>
    </row>
    <row r="410" spans="1:8" ht="15.75" customHeight="1">
      <c r="A410" s="15" t="s">
        <v>25</v>
      </c>
      <c r="B410" s="16"/>
      <c r="C410" s="16" t="s">
        <v>172</v>
      </c>
      <c r="D410" s="20"/>
      <c r="E410" s="20"/>
      <c r="G410" s="44">
        <f>SUM(G411:G414)</f>
        <v>1808</v>
      </c>
      <c r="H410" s="44">
        <f>SUM(H411:H414)</f>
        <v>1808</v>
      </c>
    </row>
    <row r="411" spans="4:8" ht="15.75" customHeight="1">
      <c r="D411" s="23" t="s">
        <v>173</v>
      </c>
      <c r="G411" s="45">
        <v>1714</v>
      </c>
      <c r="H411" s="37">
        <v>1673</v>
      </c>
    </row>
    <row r="412" spans="4:8" ht="15.75" customHeight="1">
      <c r="D412" s="23" t="s">
        <v>174</v>
      </c>
      <c r="G412" s="45">
        <v>36</v>
      </c>
      <c r="H412" s="37">
        <v>36</v>
      </c>
    </row>
    <row r="413" spans="4:8" ht="15.75" customHeight="1">
      <c r="D413" s="23" t="s">
        <v>362</v>
      </c>
      <c r="G413" s="45">
        <v>0</v>
      </c>
      <c r="H413" s="37">
        <v>41</v>
      </c>
    </row>
    <row r="414" spans="4:8" ht="15.75" customHeight="1">
      <c r="D414" s="23" t="s">
        <v>175</v>
      </c>
      <c r="G414" s="45">
        <v>58</v>
      </c>
      <c r="H414" s="37">
        <v>58</v>
      </c>
    </row>
    <row r="415" ht="15.75" customHeight="1">
      <c r="G415" s="45"/>
    </row>
    <row r="416" spans="1:8" ht="15.75" customHeight="1">
      <c r="A416" s="15" t="s">
        <v>27</v>
      </c>
      <c r="B416" s="16"/>
      <c r="C416" s="16" t="s">
        <v>28</v>
      </c>
      <c r="D416" s="16"/>
      <c r="E416" s="16"/>
      <c r="G416" s="44">
        <f>G417+G426+G431+G439</f>
        <v>14400</v>
      </c>
      <c r="H416" s="44">
        <f>H417+H426+H431+H439</f>
        <v>15700</v>
      </c>
    </row>
    <row r="417" spans="1:8" ht="15.75" customHeight="1">
      <c r="A417" s="22"/>
      <c r="B417" s="10" t="s">
        <v>176</v>
      </c>
      <c r="C417" s="23"/>
      <c r="D417" s="10" t="s">
        <v>177</v>
      </c>
      <c r="E417" s="22"/>
      <c r="G417" s="45">
        <f>G418+G421</f>
        <v>2830</v>
      </c>
      <c r="H417" s="45">
        <f>H418+H421</f>
        <v>2830</v>
      </c>
    </row>
    <row r="418" spans="3:8" ht="15.75" customHeight="1">
      <c r="C418" s="10" t="s">
        <v>178</v>
      </c>
      <c r="D418" s="10" t="s">
        <v>179</v>
      </c>
      <c r="E418" s="22"/>
      <c r="G418" s="45">
        <f>SUM(G419:G420)</f>
        <v>550</v>
      </c>
      <c r="H418" s="45">
        <f>SUM(H419:H420)</f>
        <v>550</v>
      </c>
    </row>
    <row r="419" spans="5:8" ht="15.75" customHeight="1">
      <c r="E419" s="22" t="s">
        <v>258</v>
      </c>
      <c r="G419" s="45">
        <v>50</v>
      </c>
      <c r="H419" s="37">
        <v>50</v>
      </c>
    </row>
    <row r="420" spans="5:8" ht="15.75" customHeight="1">
      <c r="E420" s="22" t="s">
        <v>182</v>
      </c>
      <c r="G420" s="45">
        <v>500</v>
      </c>
      <c r="H420" s="37">
        <v>500</v>
      </c>
    </row>
    <row r="421" spans="3:8" ht="15.75" customHeight="1">
      <c r="C421" s="10" t="s">
        <v>183</v>
      </c>
      <c r="D421" s="10" t="s">
        <v>184</v>
      </c>
      <c r="G421" s="45">
        <f>SUM(G422:G425)</f>
        <v>2280</v>
      </c>
      <c r="H421" s="45">
        <f>SUM(H422:H425)</f>
        <v>2280</v>
      </c>
    </row>
    <row r="422" spans="1:8" ht="15.75" customHeight="1">
      <c r="A422" s="15"/>
      <c r="B422" s="16"/>
      <c r="C422" s="16"/>
      <c r="D422" s="16"/>
      <c r="E422" s="23" t="s">
        <v>185</v>
      </c>
      <c r="G422" s="45">
        <v>80</v>
      </c>
      <c r="H422" s="37">
        <v>80</v>
      </c>
    </row>
    <row r="423" spans="1:8" ht="15.75" customHeight="1">
      <c r="A423" s="15"/>
      <c r="B423" s="16"/>
      <c r="C423" s="16"/>
      <c r="D423" s="16"/>
      <c r="E423" s="23" t="s">
        <v>238</v>
      </c>
      <c r="G423" s="45">
        <v>300</v>
      </c>
      <c r="H423" s="37">
        <v>300</v>
      </c>
    </row>
    <row r="424" spans="1:8" ht="15.75" customHeight="1">
      <c r="A424" s="15"/>
      <c r="B424" s="16"/>
      <c r="C424" s="16"/>
      <c r="D424" s="16"/>
      <c r="E424" s="23" t="s">
        <v>259</v>
      </c>
      <c r="G424" s="45">
        <v>100</v>
      </c>
      <c r="H424" s="37">
        <v>100</v>
      </c>
    </row>
    <row r="425" spans="1:8" ht="15.75" customHeight="1">
      <c r="A425" s="15"/>
      <c r="B425" s="16"/>
      <c r="C425" s="16"/>
      <c r="D425" s="16"/>
      <c r="E425" s="23" t="s">
        <v>186</v>
      </c>
      <c r="G425" s="45">
        <v>1800</v>
      </c>
      <c r="H425" s="37">
        <v>1800</v>
      </c>
    </row>
    <row r="426" spans="1:8" ht="15.75" customHeight="1">
      <c r="A426" s="22"/>
      <c r="B426" s="10" t="s">
        <v>187</v>
      </c>
      <c r="C426" s="23"/>
      <c r="D426" s="10" t="s">
        <v>188</v>
      </c>
      <c r="E426" s="23"/>
      <c r="G426" s="45">
        <f>G427+G429</f>
        <v>270</v>
      </c>
      <c r="H426" s="45">
        <f>H427+H429</f>
        <v>270</v>
      </c>
    </row>
    <row r="427" spans="3:8" ht="15.75" customHeight="1">
      <c r="C427" s="10" t="s">
        <v>189</v>
      </c>
      <c r="D427" s="10" t="s">
        <v>190</v>
      </c>
      <c r="G427" s="45">
        <f>SUM(G428)</f>
        <v>120</v>
      </c>
      <c r="H427" s="45">
        <f>SUM(H428)</f>
        <v>120</v>
      </c>
    </row>
    <row r="428" spans="5:8" ht="15.75" customHeight="1">
      <c r="E428" s="23" t="s">
        <v>191</v>
      </c>
      <c r="G428" s="45">
        <v>120</v>
      </c>
      <c r="H428" s="37">
        <v>120</v>
      </c>
    </row>
    <row r="429" spans="3:8" ht="15.75" customHeight="1">
      <c r="C429" s="10" t="s">
        <v>193</v>
      </c>
      <c r="D429" s="10" t="s">
        <v>194</v>
      </c>
      <c r="G429" s="45">
        <f>SUM(G430)</f>
        <v>150</v>
      </c>
      <c r="H429" s="45">
        <f>SUM(H430)</f>
        <v>150</v>
      </c>
    </row>
    <row r="430" spans="5:8" ht="15.75" customHeight="1">
      <c r="E430" s="23" t="s">
        <v>195</v>
      </c>
      <c r="G430" s="45">
        <v>150</v>
      </c>
      <c r="H430" s="37">
        <v>150</v>
      </c>
    </row>
    <row r="431" spans="1:8" ht="15.75" customHeight="1">
      <c r="A431" s="22"/>
      <c r="B431" s="10" t="s">
        <v>196</v>
      </c>
      <c r="C431" s="23"/>
      <c r="D431" s="10" t="s">
        <v>197</v>
      </c>
      <c r="E431" s="23"/>
      <c r="G431" s="45">
        <f>G432+G436+G437</f>
        <v>5800</v>
      </c>
      <c r="H431" s="45">
        <f>H432+H436+H437+H435</f>
        <v>5800</v>
      </c>
    </row>
    <row r="432" spans="3:8" ht="15.75" customHeight="1">
      <c r="C432" s="10" t="s">
        <v>198</v>
      </c>
      <c r="D432" s="10" t="s">
        <v>199</v>
      </c>
      <c r="G432" s="45">
        <f>SUM(G433:G434)</f>
        <v>2600</v>
      </c>
      <c r="H432" s="45">
        <f>SUM(H433:H434)</f>
        <v>1780</v>
      </c>
    </row>
    <row r="433" spans="5:8" ht="15.75" customHeight="1">
      <c r="E433" s="23" t="s">
        <v>201</v>
      </c>
      <c r="G433" s="45">
        <v>400</v>
      </c>
      <c r="H433" s="37">
        <v>400</v>
      </c>
    </row>
    <row r="434" spans="5:8" ht="15.75" customHeight="1">
      <c r="E434" s="23" t="s">
        <v>202</v>
      </c>
      <c r="G434" s="45">
        <v>2200</v>
      </c>
      <c r="H434" s="37">
        <v>1380</v>
      </c>
    </row>
    <row r="435" spans="3:8" ht="15.75" customHeight="1">
      <c r="C435" s="10" t="s">
        <v>203</v>
      </c>
      <c r="D435" s="10" t="s">
        <v>357</v>
      </c>
      <c r="E435" s="23"/>
      <c r="G435" s="45">
        <v>0</v>
      </c>
      <c r="H435" s="37">
        <v>20</v>
      </c>
    </row>
    <row r="436" spans="3:8" ht="15.75" customHeight="1">
      <c r="C436" s="10" t="s">
        <v>205</v>
      </c>
      <c r="D436" s="10" t="s">
        <v>206</v>
      </c>
      <c r="G436" s="45">
        <v>1000</v>
      </c>
      <c r="H436" s="37">
        <v>310</v>
      </c>
    </row>
    <row r="437" spans="3:8" ht="15.75" customHeight="1">
      <c r="C437" s="10" t="s">
        <v>207</v>
      </c>
      <c r="D437" s="10" t="s">
        <v>208</v>
      </c>
      <c r="G437" s="45">
        <f>SUM(G438)</f>
        <v>2200</v>
      </c>
      <c r="H437" s="45">
        <f>SUM(H438)</f>
        <v>3690</v>
      </c>
    </row>
    <row r="438" spans="5:8" ht="15.75" customHeight="1">
      <c r="E438" s="23" t="s">
        <v>209</v>
      </c>
      <c r="G438" s="45">
        <v>2200</v>
      </c>
      <c r="H438" s="37">
        <v>3690</v>
      </c>
    </row>
    <row r="439" spans="1:8" ht="15.75" customHeight="1">
      <c r="A439" s="22"/>
      <c r="B439" s="10" t="s">
        <v>219</v>
      </c>
      <c r="C439" s="23"/>
      <c r="D439" s="10" t="s">
        <v>220</v>
      </c>
      <c r="E439" s="23"/>
      <c r="G439" s="45">
        <f>SUM(G440:G441)</f>
        <v>5500</v>
      </c>
      <c r="H439" s="45">
        <f>SUM(H440:H441)</f>
        <v>6800</v>
      </c>
    </row>
    <row r="440" spans="3:8" ht="15.75" customHeight="1">
      <c r="C440" s="10" t="s">
        <v>221</v>
      </c>
      <c r="D440" s="10" t="s">
        <v>222</v>
      </c>
      <c r="G440" s="45">
        <v>2300</v>
      </c>
      <c r="H440" s="37">
        <v>2300</v>
      </c>
    </row>
    <row r="441" spans="3:8" ht="15.75" customHeight="1">
      <c r="C441" s="10" t="s">
        <v>241</v>
      </c>
      <c r="D441" s="10" t="s">
        <v>242</v>
      </c>
      <c r="G441" s="45">
        <v>3200</v>
      </c>
      <c r="H441" s="37">
        <v>4500</v>
      </c>
    </row>
    <row r="442" ht="15.75" customHeight="1">
      <c r="G442" s="45"/>
    </row>
    <row r="443" spans="1:8" ht="15.75" customHeight="1">
      <c r="A443" s="46" t="s">
        <v>36</v>
      </c>
      <c r="B443" s="12"/>
      <c r="C443" s="46" t="s">
        <v>37</v>
      </c>
      <c r="D443" s="12"/>
      <c r="E443" s="12"/>
      <c r="G443" s="44">
        <f>SUM(G444:G445)</f>
        <v>3000</v>
      </c>
      <c r="H443" s="44">
        <f>SUM(H444:H445)</f>
        <v>3000</v>
      </c>
    </row>
    <row r="444" spans="1:8" ht="15.75" customHeight="1">
      <c r="A444" s="12"/>
      <c r="B444" s="12" t="s">
        <v>267</v>
      </c>
      <c r="C444" s="12"/>
      <c r="D444" s="12" t="s">
        <v>268</v>
      </c>
      <c r="E444" s="12"/>
      <c r="G444" s="45">
        <v>2362</v>
      </c>
      <c r="H444" s="37">
        <v>2362</v>
      </c>
    </row>
    <row r="445" spans="1:8" ht="15.75" customHeight="1">
      <c r="A445" s="12"/>
      <c r="B445" s="12" t="s">
        <v>269</v>
      </c>
      <c r="C445" s="12"/>
      <c r="D445" s="12" t="s">
        <v>270</v>
      </c>
      <c r="E445" s="12"/>
      <c r="G445" s="45">
        <v>638</v>
      </c>
      <c r="H445" s="37">
        <v>638</v>
      </c>
    </row>
    <row r="446" ht="15.75" customHeight="1">
      <c r="G446" s="45"/>
    </row>
    <row r="447" spans="1:8" ht="15.75" customHeight="1">
      <c r="A447" s="80" t="s">
        <v>275</v>
      </c>
      <c r="B447" s="85"/>
      <c r="C447" s="85"/>
      <c r="D447" s="85"/>
      <c r="E447" s="85"/>
      <c r="F447" s="90"/>
      <c r="G447" s="91">
        <f>SUM(G448)</f>
        <v>420</v>
      </c>
      <c r="H447" s="91">
        <f>SUM(H448)</f>
        <v>455</v>
      </c>
    </row>
    <row r="448" spans="1:8" ht="15.75" customHeight="1">
      <c r="A448" s="15" t="s">
        <v>27</v>
      </c>
      <c r="B448" s="16"/>
      <c r="C448" s="16" t="s">
        <v>28</v>
      </c>
      <c r="D448" s="16"/>
      <c r="E448" s="16"/>
      <c r="G448" s="44">
        <f>G449+G452</f>
        <v>420</v>
      </c>
      <c r="H448" s="44">
        <f>H449+H452</f>
        <v>455</v>
      </c>
    </row>
    <row r="449" spans="1:8" ht="15.75" customHeight="1">
      <c r="A449" s="22"/>
      <c r="B449" s="10" t="s">
        <v>176</v>
      </c>
      <c r="C449" s="23"/>
      <c r="D449" s="10" t="s">
        <v>177</v>
      </c>
      <c r="E449" s="22"/>
      <c r="G449" s="45">
        <f>G450</f>
        <v>400</v>
      </c>
      <c r="H449" s="45">
        <f>H450</f>
        <v>435</v>
      </c>
    </row>
    <row r="450" spans="3:8" ht="15.75" customHeight="1">
      <c r="C450" s="10" t="s">
        <v>178</v>
      </c>
      <c r="D450" s="10" t="s">
        <v>179</v>
      </c>
      <c r="E450" s="22"/>
      <c r="G450" s="45">
        <f>G451</f>
        <v>400</v>
      </c>
      <c r="H450" s="45">
        <f>H451</f>
        <v>435</v>
      </c>
    </row>
    <row r="451" spans="5:8" ht="15.75" customHeight="1">
      <c r="E451" s="22" t="s">
        <v>180</v>
      </c>
      <c r="G451" s="45">
        <v>400</v>
      </c>
      <c r="H451" s="37">
        <v>435</v>
      </c>
    </row>
    <row r="452" spans="1:8" ht="15.75" customHeight="1">
      <c r="A452" s="22"/>
      <c r="B452" s="10" t="s">
        <v>219</v>
      </c>
      <c r="C452" s="23"/>
      <c r="D452" s="10" t="s">
        <v>220</v>
      </c>
      <c r="E452" s="23"/>
      <c r="G452" s="45">
        <f>G453</f>
        <v>20</v>
      </c>
      <c r="H452" s="45">
        <f>H453</f>
        <v>20</v>
      </c>
    </row>
    <row r="453" spans="3:8" ht="15.75" customHeight="1">
      <c r="C453" s="10" t="s">
        <v>221</v>
      </c>
      <c r="D453" s="10" t="s">
        <v>222</v>
      </c>
      <c r="G453" s="45">
        <v>20</v>
      </c>
      <c r="H453" s="37">
        <v>20</v>
      </c>
    </row>
    <row r="454" ht="15.75" customHeight="1">
      <c r="G454" s="45"/>
    </row>
    <row r="455" spans="1:8" ht="15.75" customHeight="1">
      <c r="A455" s="80" t="s">
        <v>124</v>
      </c>
      <c r="B455" s="85"/>
      <c r="C455" s="85"/>
      <c r="D455" s="85"/>
      <c r="E455" s="85"/>
      <c r="F455" s="90">
        <v>1</v>
      </c>
      <c r="G455" s="91">
        <f>G456+G461+G466</f>
        <v>4110</v>
      </c>
      <c r="H455" s="91">
        <f>H456+H461+H466</f>
        <v>4285</v>
      </c>
    </row>
    <row r="456" spans="1:8" ht="15.75" customHeight="1">
      <c r="A456" s="15" t="s">
        <v>23</v>
      </c>
      <c r="B456" s="16"/>
      <c r="C456" s="16" t="s">
        <v>156</v>
      </c>
      <c r="D456" s="16"/>
      <c r="E456" s="16"/>
      <c r="G456" s="44">
        <f>SUM(G457)</f>
        <v>1578</v>
      </c>
      <c r="H456" s="44">
        <f>SUM(H457)</f>
        <v>1716</v>
      </c>
    </row>
    <row r="457" spans="2:8" ht="15.75" customHeight="1">
      <c r="B457" s="10" t="s">
        <v>157</v>
      </c>
      <c r="D457" s="10" t="s">
        <v>158</v>
      </c>
      <c r="G457" s="45">
        <f>SUM(G458:G459)</f>
        <v>1578</v>
      </c>
      <c r="H457" s="45">
        <f>SUM(H458:H459)</f>
        <v>1716</v>
      </c>
    </row>
    <row r="458" spans="1:8" ht="15.75" customHeight="1">
      <c r="A458" s="12"/>
      <c r="C458" s="10" t="s">
        <v>159</v>
      </c>
      <c r="D458" s="10" t="s">
        <v>160</v>
      </c>
      <c r="G458" s="45">
        <v>1428</v>
      </c>
      <c r="H458" s="37">
        <v>1566</v>
      </c>
    </row>
    <row r="459" spans="3:8" ht="15.75" customHeight="1">
      <c r="C459" s="10" t="s">
        <v>161</v>
      </c>
      <c r="D459" s="10" t="s">
        <v>162</v>
      </c>
      <c r="G459" s="45">
        <v>150</v>
      </c>
      <c r="H459" s="37">
        <v>150</v>
      </c>
    </row>
    <row r="460" spans="3:7" ht="15.75" customHeight="1">
      <c r="C460" s="9"/>
      <c r="G460" s="45"/>
    </row>
    <row r="461" spans="1:8" ht="15.75" customHeight="1">
      <c r="A461" s="15" t="s">
        <v>25</v>
      </c>
      <c r="B461" s="16"/>
      <c r="C461" s="16" t="s">
        <v>172</v>
      </c>
      <c r="D461" s="20"/>
      <c r="E461" s="20"/>
      <c r="G461" s="44">
        <f>SUM(G462:G464)</f>
        <v>432</v>
      </c>
      <c r="H461" s="44">
        <f>SUM(H462:H464)</f>
        <v>469</v>
      </c>
    </row>
    <row r="462" spans="4:8" ht="15.75" customHeight="1">
      <c r="D462" s="23" t="s">
        <v>173</v>
      </c>
      <c r="G462" s="45">
        <v>385</v>
      </c>
      <c r="H462" s="37">
        <v>422</v>
      </c>
    </row>
    <row r="463" spans="4:8" ht="15.75" customHeight="1">
      <c r="D463" s="23" t="s">
        <v>174</v>
      </c>
      <c r="G463" s="45">
        <v>18</v>
      </c>
      <c r="H463" s="37">
        <v>18</v>
      </c>
    </row>
    <row r="464" spans="4:8" ht="15.75" customHeight="1">
      <c r="D464" s="23" t="s">
        <v>175</v>
      </c>
      <c r="G464" s="45">
        <v>29</v>
      </c>
      <c r="H464" s="37">
        <v>29</v>
      </c>
    </row>
    <row r="465" ht="15.75" customHeight="1">
      <c r="G465" s="45"/>
    </row>
    <row r="466" spans="1:8" ht="15.75" customHeight="1">
      <c r="A466" s="15" t="s">
        <v>27</v>
      </c>
      <c r="B466" s="16"/>
      <c r="C466" s="16" t="s">
        <v>28</v>
      </c>
      <c r="D466" s="16"/>
      <c r="E466" s="16"/>
      <c r="G466" s="44">
        <f>G467+G474+G479+G487</f>
        <v>2100</v>
      </c>
      <c r="H466" s="44">
        <f>H467+H474+H479+H487</f>
        <v>2100</v>
      </c>
    </row>
    <row r="467" spans="1:8" ht="15.75" customHeight="1">
      <c r="A467" s="22"/>
      <c r="B467" s="10" t="s">
        <v>176</v>
      </c>
      <c r="C467" s="23"/>
      <c r="D467" s="10" t="s">
        <v>177</v>
      </c>
      <c r="E467" s="22"/>
      <c r="G467" s="45">
        <f>G468+G471</f>
        <v>220</v>
      </c>
      <c r="H467" s="45">
        <f>H468+H471</f>
        <v>220</v>
      </c>
    </row>
    <row r="468" spans="3:8" ht="15.75" customHeight="1">
      <c r="C468" s="10" t="s">
        <v>178</v>
      </c>
      <c r="D468" s="10" t="s">
        <v>179</v>
      </c>
      <c r="E468" s="22"/>
      <c r="G468" s="45">
        <f>SUM(G469:G470)</f>
        <v>100</v>
      </c>
      <c r="H468" s="45">
        <f>SUM(H469:H470)</f>
        <v>100</v>
      </c>
    </row>
    <row r="469" spans="5:8" ht="15.75" customHeight="1">
      <c r="E469" s="22" t="s">
        <v>181</v>
      </c>
      <c r="G469" s="45">
        <v>50</v>
      </c>
      <c r="H469" s="37">
        <v>50</v>
      </c>
    </row>
    <row r="470" spans="5:8" ht="15.75" customHeight="1">
      <c r="E470" s="22" t="s">
        <v>182</v>
      </c>
      <c r="G470" s="45">
        <v>50</v>
      </c>
      <c r="H470" s="37">
        <v>50</v>
      </c>
    </row>
    <row r="471" spans="3:8" ht="15.75" customHeight="1">
      <c r="C471" s="10" t="s">
        <v>183</v>
      </c>
      <c r="D471" s="10" t="s">
        <v>184</v>
      </c>
      <c r="G471" s="45">
        <f>SUM(G472:G473)</f>
        <v>120</v>
      </c>
      <c r="H471" s="45">
        <f>SUM(H472:H473)</f>
        <v>120</v>
      </c>
    </row>
    <row r="472" spans="1:8" ht="15.75" customHeight="1">
      <c r="A472" s="15"/>
      <c r="B472" s="16"/>
      <c r="C472" s="16"/>
      <c r="D472" s="16"/>
      <c r="E472" s="23" t="s">
        <v>185</v>
      </c>
      <c r="G472" s="45">
        <v>50</v>
      </c>
      <c r="H472" s="37">
        <v>50</v>
      </c>
    </row>
    <row r="473" spans="1:8" ht="15.75" customHeight="1">
      <c r="A473" s="15"/>
      <c r="B473" s="16"/>
      <c r="C473" s="16"/>
      <c r="D473" s="16"/>
      <c r="E473" s="23" t="s">
        <v>186</v>
      </c>
      <c r="G473" s="45">
        <v>70</v>
      </c>
      <c r="H473" s="37">
        <v>70</v>
      </c>
    </row>
    <row r="474" spans="1:8" ht="15.75" customHeight="1">
      <c r="A474" s="22"/>
      <c r="B474" s="10" t="s">
        <v>187</v>
      </c>
      <c r="C474" s="23"/>
      <c r="D474" s="10" t="s">
        <v>188</v>
      </c>
      <c r="E474" s="23"/>
      <c r="G474" s="45">
        <f>G475+G477</f>
        <v>230</v>
      </c>
      <c r="H474" s="45">
        <f>H475+H477</f>
        <v>230</v>
      </c>
    </row>
    <row r="475" spans="3:8" ht="15.75" customHeight="1">
      <c r="C475" s="10" t="s">
        <v>189</v>
      </c>
      <c r="D475" s="10" t="s">
        <v>190</v>
      </c>
      <c r="G475" s="45">
        <f>SUM(G476)</f>
        <v>50</v>
      </c>
      <c r="H475" s="45">
        <f>SUM(H476)</f>
        <v>50</v>
      </c>
    </row>
    <row r="476" spans="5:8" ht="15.75" customHeight="1">
      <c r="E476" s="23" t="s">
        <v>191</v>
      </c>
      <c r="G476" s="45">
        <v>50</v>
      </c>
      <c r="H476" s="37">
        <v>50</v>
      </c>
    </row>
    <row r="477" spans="3:8" ht="15.75" customHeight="1">
      <c r="C477" s="10" t="s">
        <v>193</v>
      </c>
      <c r="D477" s="10" t="s">
        <v>194</v>
      </c>
      <c r="G477" s="45">
        <f>SUM(G478)</f>
        <v>180</v>
      </c>
      <c r="H477" s="45">
        <f>SUM(H478)</f>
        <v>180</v>
      </c>
    </row>
    <row r="478" spans="5:8" ht="15.75" customHeight="1">
      <c r="E478" s="23" t="s">
        <v>195</v>
      </c>
      <c r="G478" s="45">
        <v>180</v>
      </c>
      <c r="H478" s="37">
        <v>180</v>
      </c>
    </row>
    <row r="479" spans="1:8" ht="15.75" customHeight="1">
      <c r="A479" s="22"/>
      <c r="B479" s="10" t="s">
        <v>196</v>
      </c>
      <c r="C479" s="23"/>
      <c r="D479" s="10" t="s">
        <v>197</v>
      </c>
      <c r="E479" s="23"/>
      <c r="G479" s="45">
        <f>G480+G484+G485</f>
        <v>1270</v>
      </c>
      <c r="H479" s="45">
        <f>H480+H484+H485</f>
        <v>1270</v>
      </c>
    </row>
    <row r="480" spans="3:8" ht="15.75" customHeight="1">
      <c r="C480" s="10" t="s">
        <v>198</v>
      </c>
      <c r="D480" s="10" t="s">
        <v>199</v>
      </c>
      <c r="G480" s="45">
        <f>SUM(G481:G483)</f>
        <v>970</v>
      </c>
      <c r="H480" s="45">
        <f>SUM(H481:H483)</f>
        <v>970</v>
      </c>
    </row>
    <row r="481" spans="5:8" ht="15.75" customHeight="1">
      <c r="E481" s="23" t="s">
        <v>200</v>
      </c>
      <c r="G481" s="45">
        <v>600</v>
      </c>
      <c r="H481" s="37">
        <v>600</v>
      </c>
    </row>
    <row r="482" spans="5:8" ht="15.75" customHeight="1">
      <c r="E482" s="23" t="s">
        <v>201</v>
      </c>
      <c r="G482" s="45">
        <v>320</v>
      </c>
      <c r="H482" s="37">
        <v>320</v>
      </c>
    </row>
    <row r="483" spans="5:8" ht="15.75" customHeight="1">
      <c r="E483" s="23" t="s">
        <v>202</v>
      </c>
      <c r="G483" s="45">
        <v>50</v>
      </c>
      <c r="H483" s="37">
        <v>50</v>
      </c>
    </row>
    <row r="484" spans="3:8" ht="15.75" customHeight="1">
      <c r="C484" s="10" t="s">
        <v>205</v>
      </c>
      <c r="D484" s="10" t="s">
        <v>206</v>
      </c>
      <c r="G484" s="45">
        <v>100</v>
      </c>
      <c r="H484" s="37">
        <v>100</v>
      </c>
    </row>
    <row r="485" spans="3:8" ht="15.75" customHeight="1">
      <c r="C485" s="10" t="s">
        <v>207</v>
      </c>
      <c r="D485" s="10" t="s">
        <v>208</v>
      </c>
      <c r="G485" s="45">
        <f>SUM(G486)</f>
        <v>200</v>
      </c>
      <c r="H485" s="45">
        <f>SUM(H486)</f>
        <v>200</v>
      </c>
    </row>
    <row r="486" spans="5:8" ht="15.75" customHeight="1">
      <c r="E486" s="23" t="s">
        <v>209</v>
      </c>
      <c r="G486" s="45">
        <v>200</v>
      </c>
      <c r="H486" s="37">
        <v>200</v>
      </c>
    </row>
    <row r="487" spans="1:8" ht="15.75" customHeight="1">
      <c r="A487" s="22"/>
      <c r="B487" s="10" t="s">
        <v>219</v>
      </c>
      <c r="C487" s="23"/>
      <c r="D487" s="10" t="s">
        <v>220</v>
      </c>
      <c r="E487" s="23"/>
      <c r="G487" s="45">
        <f>SUM(G488)</f>
        <v>380</v>
      </c>
      <c r="H487" s="45">
        <f>SUM(H488)</f>
        <v>380</v>
      </c>
    </row>
    <row r="488" spans="3:8" ht="15.75" customHeight="1">
      <c r="C488" s="10" t="s">
        <v>221</v>
      </c>
      <c r="D488" s="10" t="s">
        <v>222</v>
      </c>
      <c r="G488" s="45">
        <v>380</v>
      </c>
      <c r="H488" s="37">
        <v>380</v>
      </c>
    </row>
    <row r="489" ht="15.75" customHeight="1">
      <c r="G489" s="45"/>
    </row>
    <row r="490" spans="1:8" ht="15.75" customHeight="1">
      <c r="A490" s="80" t="s">
        <v>276</v>
      </c>
      <c r="B490" s="85"/>
      <c r="C490" s="85"/>
      <c r="D490" s="85"/>
      <c r="E490" s="85"/>
      <c r="F490" s="90">
        <v>4.5</v>
      </c>
      <c r="G490" s="91">
        <f>G491+G499+G504+G538+G543</f>
        <v>18905</v>
      </c>
      <c r="H490" s="91">
        <f>H491+H499+H504+H538+H543</f>
        <v>19113</v>
      </c>
    </row>
    <row r="491" spans="1:8" ht="15.75" customHeight="1">
      <c r="A491" s="15" t="s">
        <v>23</v>
      </c>
      <c r="B491" s="16"/>
      <c r="C491" s="16" t="s">
        <v>156</v>
      </c>
      <c r="D491" s="16"/>
      <c r="E491" s="16"/>
      <c r="G491" s="44">
        <f>G492+G496</f>
        <v>6850</v>
      </c>
      <c r="H491" s="44">
        <f>H492+H496</f>
        <v>7014</v>
      </c>
    </row>
    <row r="492" spans="2:8" ht="15.75" customHeight="1">
      <c r="B492" s="10" t="s">
        <v>157</v>
      </c>
      <c r="D492" s="10" t="s">
        <v>158</v>
      </c>
      <c r="G492" s="45">
        <f>SUM(G493:G495)</f>
        <v>6650</v>
      </c>
      <c r="H492" s="45">
        <f>SUM(H493:H495)</f>
        <v>6814</v>
      </c>
    </row>
    <row r="493" spans="1:8" ht="15.75" customHeight="1">
      <c r="A493" s="12"/>
      <c r="C493" s="10" t="s">
        <v>159</v>
      </c>
      <c r="D493" s="10" t="s">
        <v>160</v>
      </c>
      <c r="G493" s="45">
        <v>6275</v>
      </c>
      <c r="H493" s="37">
        <v>6429</v>
      </c>
    </row>
    <row r="494" spans="3:8" ht="15.75" customHeight="1">
      <c r="C494" s="10" t="s">
        <v>161</v>
      </c>
      <c r="D494" s="10" t="s">
        <v>162</v>
      </c>
      <c r="G494" s="45">
        <v>375</v>
      </c>
      <c r="H494" s="37">
        <v>375</v>
      </c>
    </row>
    <row r="495" spans="4:8" ht="15.75" customHeight="1">
      <c r="D495" s="10" t="s">
        <v>363</v>
      </c>
      <c r="G495" s="45"/>
      <c r="H495" s="37">
        <v>10</v>
      </c>
    </row>
    <row r="496" spans="2:8" ht="15.75" customHeight="1">
      <c r="B496" s="10" t="s">
        <v>163</v>
      </c>
      <c r="D496" s="10" t="s">
        <v>164</v>
      </c>
      <c r="G496" s="45">
        <f>SUM(G497)</f>
        <v>200</v>
      </c>
      <c r="H496" s="45">
        <f>SUM(H497)</f>
        <v>200</v>
      </c>
    </row>
    <row r="497" spans="3:8" ht="15.75" customHeight="1">
      <c r="C497" s="10" t="s">
        <v>170</v>
      </c>
      <c r="D497" s="10" t="s">
        <v>171</v>
      </c>
      <c r="G497" s="45">
        <v>200</v>
      </c>
      <c r="H497" s="37">
        <v>200</v>
      </c>
    </row>
    <row r="498" spans="3:7" ht="15.75" customHeight="1">
      <c r="C498" s="9"/>
      <c r="G498" s="45"/>
    </row>
    <row r="499" spans="1:8" ht="15.75" customHeight="1">
      <c r="A499" s="15" t="s">
        <v>25</v>
      </c>
      <c r="B499" s="16"/>
      <c r="C499" s="16" t="s">
        <v>172</v>
      </c>
      <c r="D499" s="20"/>
      <c r="E499" s="20"/>
      <c r="G499" s="44">
        <f>SUM(G500:G502)</f>
        <v>1855</v>
      </c>
      <c r="H499" s="44">
        <f>SUM(H500:H502)</f>
        <v>1899</v>
      </c>
    </row>
    <row r="500" spans="4:8" ht="15.75" customHeight="1">
      <c r="D500" s="23" t="s">
        <v>173</v>
      </c>
      <c r="G500" s="45">
        <v>1748</v>
      </c>
      <c r="H500" s="37">
        <v>1792</v>
      </c>
    </row>
    <row r="501" spans="4:8" ht="15.75" customHeight="1">
      <c r="D501" s="23" t="s">
        <v>174</v>
      </c>
      <c r="G501" s="45">
        <v>45</v>
      </c>
      <c r="H501" s="37">
        <v>45</v>
      </c>
    </row>
    <row r="502" spans="4:8" ht="15.75" customHeight="1">
      <c r="D502" s="23" t="s">
        <v>175</v>
      </c>
      <c r="G502" s="45">
        <v>62</v>
      </c>
      <c r="H502" s="37">
        <v>62</v>
      </c>
    </row>
    <row r="503" ht="15.75" customHeight="1">
      <c r="G503" s="45"/>
    </row>
    <row r="504" spans="1:8" ht="15.75" customHeight="1">
      <c r="A504" s="15" t="s">
        <v>27</v>
      </c>
      <c r="B504" s="16"/>
      <c r="C504" s="16" t="s">
        <v>28</v>
      </c>
      <c r="D504" s="16"/>
      <c r="E504" s="16"/>
      <c r="G504" s="44">
        <f>G505+G512+G517+G528+G533</f>
        <v>8200</v>
      </c>
      <c r="H504" s="44">
        <f>H505+H512+H517+H528+H533</f>
        <v>8200</v>
      </c>
    </row>
    <row r="505" spans="1:8" ht="15.75" customHeight="1">
      <c r="A505" s="22"/>
      <c r="B505" s="10" t="s">
        <v>176</v>
      </c>
      <c r="C505" s="23"/>
      <c r="D505" s="10" t="s">
        <v>177</v>
      </c>
      <c r="E505" s="22"/>
      <c r="G505" s="45">
        <f>G506+G509</f>
        <v>1850</v>
      </c>
      <c r="H505" s="45">
        <f>H506+H509</f>
        <v>1850</v>
      </c>
    </row>
    <row r="506" spans="3:8" ht="15.75" customHeight="1">
      <c r="C506" s="10" t="s">
        <v>178</v>
      </c>
      <c r="D506" s="10" t="s">
        <v>179</v>
      </c>
      <c r="E506" s="22"/>
      <c r="G506" s="45">
        <f>SUM(G507:G508)</f>
        <v>600</v>
      </c>
      <c r="H506" s="45">
        <f>SUM(H507:H508)</f>
        <v>600</v>
      </c>
    </row>
    <row r="507" spans="5:8" ht="15.75" customHeight="1">
      <c r="E507" s="22" t="s">
        <v>181</v>
      </c>
      <c r="G507" s="45">
        <v>100</v>
      </c>
      <c r="H507" s="37">
        <v>100</v>
      </c>
    </row>
    <row r="508" spans="5:8" ht="15.75" customHeight="1">
      <c r="E508" s="22" t="s">
        <v>182</v>
      </c>
      <c r="G508" s="45">
        <v>500</v>
      </c>
      <c r="H508" s="37">
        <v>500</v>
      </c>
    </row>
    <row r="509" spans="3:8" ht="15.75" customHeight="1">
      <c r="C509" s="10" t="s">
        <v>183</v>
      </c>
      <c r="D509" s="10" t="s">
        <v>184</v>
      </c>
      <c r="G509" s="45">
        <f>SUM(G510:G511)</f>
        <v>1250</v>
      </c>
      <c r="H509" s="45">
        <f>SUM(H510:H511)</f>
        <v>1250</v>
      </c>
    </row>
    <row r="510" spans="1:8" ht="15.75" customHeight="1">
      <c r="A510" s="15"/>
      <c r="B510" s="16"/>
      <c r="C510" s="16"/>
      <c r="D510" s="16"/>
      <c r="E510" s="23" t="s">
        <v>185</v>
      </c>
      <c r="G510" s="45">
        <v>250</v>
      </c>
      <c r="H510" s="37">
        <v>250</v>
      </c>
    </row>
    <row r="511" spans="1:8" ht="15.75" customHeight="1">
      <c r="A511" s="15"/>
      <c r="B511" s="16"/>
      <c r="C511" s="16"/>
      <c r="D511" s="16"/>
      <c r="E511" s="23" t="s">
        <v>186</v>
      </c>
      <c r="G511" s="45">
        <v>1000</v>
      </c>
      <c r="H511" s="37">
        <v>1000</v>
      </c>
    </row>
    <row r="512" spans="1:8" ht="15.75" customHeight="1">
      <c r="A512" s="22"/>
      <c r="B512" s="10" t="s">
        <v>187</v>
      </c>
      <c r="C512" s="23"/>
      <c r="D512" s="10" t="s">
        <v>188</v>
      </c>
      <c r="E512" s="23"/>
      <c r="G512" s="45">
        <f>G513+G515</f>
        <v>250</v>
      </c>
      <c r="H512" s="45">
        <f>H513+H515</f>
        <v>250</v>
      </c>
    </row>
    <row r="513" spans="3:8" ht="15.75" customHeight="1">
      <c r="C513" s="10" t="s">
        <v>189</v>
      </c>
      <c r="D513" s="10" t="s">
        <v>190</v>
      </c>
      <c r="G513" s="45">
        <f>SUM(G514)</f>
        <v>100</v>
      </c>
      <c r="H513" s="45">
        <f>SUM(H514)</f>
        <v>100</v>
      </c>
    </row>
    <row r="514" spans="5:8" ht="15.75" customHeight="1">
      <c r="E514" s="23" t="s">
        <v>191</v>
      </c>
      <c r="G514" s="45">
        <v>100</v>
      </c>
      <c r="H514" s="37">
        <v>100</v>
      </c>
    </row>
    <row r="515" spans="3:8" ht="15.75" customHeight="1">
      <c r="C515" s="10" t="s">
        <v>193</v>
      </c>
      <c r="D515" s="10" t="s">
        <v>194</v>
      </c>
      <c r="G515" s="45">
        <f>SUM(G516)</f>
        <v>150</v>
      </c>
      <c r="H515" s="45">
        <f>SUM(H516)</f>
        <v>150</v>
      </c>
    </row>
    <row r="516" spans="5:8" ht="15.75" customHeight="1">
      <c r="E516" s="23" t="s">
        <v>195</v>
      </c>
      <c r="G516" s="45">
        <v>150</v>
      </c>
      <c r="H516" s="37">
        <v>150</v>
      </c>
    </row>
    <row r="517" spans="1:8" ht="15.75" customHeight="1">
      <c r="A517" s="22"/>
      <c r="B517" s="10" t="s">
        <v>196</v>
      </c>
      <c r="C517" s="23"/>
      <c r="D517" s="10" t="s">
        <v>197</v>
      </c>
      <c r="E517" s="23"/>
      <c r="G517" s="45">
        <f>G518+G522+G523</f>
        <v>4210</v>
      </c>
      <c r="H517" s="45">
        <f>H518+H522+H523</f>
        <v>4210</v>
      </c>
    </row>
    <row r="518" spans="3:8" ht="15.75" customHeight="1">
      <c r="C518" s="10" t="s">
        <v>198</v>
      </c>
      <c r="D518" s="10" t="s">
        <v>199</v>
      </c>
      <c r="G518" s="45">
        <f>SUM(G519:G521)</f>
        <v>510</v>
      </c>
      <c r="H518" s="45">
        <f>SUM(H519:H521)</f>
        <v>510</v>
      </c>
    </row>
    <row r="519" spans="5:8" ht="15.75" customHeight="1">
      <c r="E519" s="23" t="s">
        <v>200</v>
      </c>
      <c r="G519" s="45">
        <v>300</v>
      </c>
      <c r="H519" s="37">
        <v>300</v>
      </c>
    </row>
    <row r="520" spans="5:8" ht="15.75" customHeight="1">
      <c r="E520" s="23" t="s">
        <v>201</v>
      </c>
      <c r="G520" s="45">
        <v>160</v>
      </c>
      <c r="H520" s="37">
        <v>160</v>
      </c>
    </row>
    <row r="521" spans="5:8" ht="15.75" customHeight="1">
      <c r="E521" s="23" t="s">
        <v>202</v>
      </c>
      <c r="G521" s="45">
        <v>50</v>
      </c>
      <c r="H521" s="37">
        <v>50</v>
      </c>
    </row>
    <row r="522" spans="3:8" ht="15.75" customHeight="1">
      <c r="C522" s="10" t="s">
        <v>205</v>
      </c>
      <c r="D522" s="10" t="s">
        <v>206</v>
      </c>
      <c r="G522" s="45">
        <v>100</v>
      </c>
      <c r="H522" s="37">
        <v>100</v>
      </c>
    </row>
    <row r="523" spans="3:8" ht="15.75" customHeight="1">
      <c r="C523" s="10" t="s">
        <v>207</v>
      </c>
      <c r="D523" s="10" t="s">
        <v>208</v>
      </c>
      <c r="G523" s="45">
        <f>SUM(G524:G527)</f>
        <v>3600</v>
      </c>
      <c r="H523" s="45">
        <f>SUM(H524:H527)</f>
        <v>3600</v>
      </c>
    </row>
    <row r="524" spans="5:8" ht="15.75" customHeight="1">
      <c r="E524" s="23" t="s">
        <v>351</v>
      </c>
      <c r="G524" s="45">
        <v>50</v>
      </c>
      <c r="H524" s="37">
        <v>50</v>
      </c>
    </row>
    <row r="525" spans="5:8" ht="15.75" customHeight="1">
      <c r="E525" s="23" t="s">
        <v>364</v>
      </c>
      <c r="G525" s="45">
        <v>600</v>
      </c>
      <c r="H525" s="37">
        <v>600</v>
      </c>
    </row>
    <row r="526" spans="5:8" ht="15.75" customHeight="1">
      <c r="E526" s="23" t="s">
        <v>365</v>
      </c>
      <c r="G526" s="45">
        <v>2400</v>
      </c>
      <c r="H526" s="37">
        <v>2400</v>
      </c>
    </row>
    <row r="527" spans="5:8" ht="15.75" customHeight="1">
      <c r="E527" s="23" t="s">
        <v>209</v>
      </c>
      <c r="G527" s="45">
        <v>550</v>
      </c>
      <c r="H527" s="37">
        <v>550</v>
      </c>
    </row>
    <row r="528" spans="1:8" ht="15.75" customHeight="1">
      <c r="A528" s="22"/>
      <c r="B528" s="10" t="s">
        <v>211</v>
      </c>
      <c r="C528" s="23"/>
      <c r="D528" s="10" t="s">
        <v>212</v>
      </c>
      <c r="E528" s="23"/>
      <c r="G528" s="45">
        <f>G529+G531</f>
        <v>350</v>
      </c>
      <c r="H528" s="45">
        <f>H529+H531</f>
        <v>350</v>
      </c>
    </row>
    <row r="529" spans="3:8" ht="15.75" customHeight="1">
      <c r="C529" s="10" t="s">
        <v>213</v>
      </c>
      <c r="D529" s="10" t="s">
        <v>214</v>
      </c>
      <c r="G529" s="45">
        <f>G530</f>
        <v>150</v>
      </c>
      <c r="H529" s="45">
        <f>H530</f>
        <v>150</v>
      </c>
    </row>
    <row r="530" spans="5:8" ht="15.75" customHeight="1">
      <c r="E530" s="23" t="s">
        <v>215</v>
      </c>
      <c r="G530" s="45">
        <v>150</v>
      </c>
      <c r="H530" s="37">
        <v>150</v>
      </c>
    </row>
    <row r="531" spans="3:8" ht="15.75" customHeight="1">
      <c r="C531" s="10" t="s">
        <v>216</v>
      </c>
      <c r="D531" s="10" t="s">
        <v>217</v>
      </c>
      <c r="G531" s="45">
        <f>SUM(G532)</f>
        <v>200</v>
      </c>
      <c r="H531" s="45">
        <f>SUM(H532)</f>
        <v>200</v>
      </c>
    </row>
    <row r="532" spans="5:8" ht="15.75" customHeight="1">
      <c r="E532" s="23" t="s">
        <v>218</v>
      </c>
      <c r="G532" s="45">
        <v>200</v>
      </c>
      <c r="H532" s="37">
        <v>200</v>
      </c>
    </row>
    <row r="533" spans="1:8" ht="15.75" customHeight="1">
      <c r="A533" s="22"/>
      <c r="B533" s="10" t="s">
        <v>219</v>
      </c>
      <c r="C533" s="23"/>
      <c r="D533" s="10" t="s">
        <v>220</v>
      </c>
      <c r="E533" s="23"/>
      <c r="G533" s="45">
        <f>G534+G535</f>
        <v>1540</v>
      </c>
      <c r="H533" s="45">
        <f>H534+H535</f>
        <v>1540</v>
      </c>
    </row>
    <row r="534" spans="3:8" ht="15.75" customHeight="1">
      <c r="C534" s="10" t="s">
        <v>221</v>
      </c>
      <c r="D534" s="10" t="s">
        <v>222</v>
      </c>
      <c r="G534" s="45">
        <v>1440</v>
      </c>
      <c r="H534" s="37">
        <v>1431</v>
      </c>
    </row>
    <row r="535" spans="3:8" ht="15.75" customHeight="1">
      <c r="C535" s="10" t="s">
        <v>277</v>
      </c>
      <c r="D535" s="10" t="s">
        <v>278</v>
      </c>
      <c r="G535" s="45">
        <f>G536</f>
        <v>100</v>
      </c>
      <c r="H535" s="45">
        <f>H536</f>
        <v>109</v>
      </c>
    </row>
    <row r="536" spans="4:8" ht="15.75" customHeight="1">
      <c r="D536" s="23" t="s">
        <v>279</v>
      </c>
      <c r="G536" s="45">
        <v>100</v>
      </c>
      <c r="H536" s="37">
        <v>109</v>
      </c>
    </row>
    <row r="537" spans="4:7" ht="15.75" customHeight="1">
      <c r="D537" s="23"/>
      <c r="G537" s="45"/>
    </row>
    <row r="538" spans="1:8" ht="15.75" customHeight="1">
      <c r="A538" s="43" t="s">
        <v>34</v>
      </c>
      <c r="C538" s="16" t="s">
        <v>35</v>
      </c>
      <c r="G538" s="44">
        <f>SUM(G539:G541)</f>
        <v>2000</v>
      </c>
      <c r="H538" s="44">
        <f>SUM(H539:H541)</f>
        <v>1549</v>
      </c>
    </row>
    <row r="539" spans="2:8" ht="15.75" customHeight="1">
      <c r="B539" s="10" t="s">
        <v>280</v>
      </c>
      <c r="D539" s="10" t="s">
        <v>281</v>
      </c>
      <c r="G539" s="45">
        <v>787</v>
      </c>
      <c r="H539" s="37">
        <v>432</v>
      </c>
    </row>
    <row r="540" spans="2:8" ht="15.75" customHeight="1">
      <c r="B540" s="10" t="s">
        <v>282</v>
      </c>
      <c r="D540" s="10" t="s">
        <v>283</v>
      </c>
      <c r="G540" s="45">
        <v>788</v>
      </c>
      <c r="H540" s="37">
        <v>788</v>
      </c>
    </row>
    <row r="541" spans="2:8" ht="15.75" customHeight="1">
      <c r="B541" s="10" t="s">
        <v>265</v>
      </c>
      <c r="D541" s="10" t="s">
        <v>266</v>
      </c>
      <c r="G541" s="45">
        <v>425</v>
      </c>
      <c r="H541" s="37">
        <v>329</v>
      </c>
    </row>
    <row r="542" ht="15.75" customHeight="1">
      <c r="G542" s="45"/>
    </row>
    <row r="543" spans="1:8" ht="15.75" customHeight="1">
      <c r="A543" s="46" t="s">
        <v>36</v>
      </c>
      <c r="B543" s="12"/>
      <c r="C543" s="46" t="s">
        <v>37</v>
      </c>
      <c r="D543" s="12"/>
      <c r="E543" s="12"/>
      <c r="G543" s="44">
        <f>SUM(G544:G545)</f>
        <v>0</v>
      </c>
      <c r="H543" s="44">
        <f>SUM(H544:H545)</f>
        <v>451</v>
      </c>
    </row>
    <row r="544" spans="1:8" ht="15.75" customHeight="1">
      <c r="A544" s="12"/>
      <c r="B544" s="12" t="s">
        <v>267</v>
      </c>
      <c r="C544" s="12"/>
      <c r="D544" s="12" t="s">
        <v>268</v>
      </c>
      <c r="E544" s="12"/>
      <c r="G544" s="45"/>
      <c r="H544" s="37">
        <v>355</v>
      </c>
    </row>
    <row r="545" spans="1:8" ht="15.75" customHeight="1">
      <c r="A545" s="12"/>
      <c r="B545" s="12" t="s">
        <v>269</v>
      </c>
      <c r="C545" s="12"/>
      <c r="D545" s="12" t="s">
        <v>270</v>
      </c>
      <c r="E545" s="12"/>
      <c r="G545" s="45"/>
      <c r="H545" s="37">
        <v>96</v>
      </c>
    </row>
    <row r="546" ht="15.75" customHeight="1">
      <c r="G546" s="45"/>
    </row>
    <row r="547" spans="1:8" ht="15.75" customHeight="1">
      <c r="A547" s="80" t="s">
        <v>127</v>
      </c>
      <c r="B547" s="85"/>
      <c r="C547" s="85"/>
      <c r="D547" s="85"/>
      <c r="E547" s="85"/>
      <c r="F547" s="85"/>
      <c r="G547" s="91">
        <f>SUM(G548+G554)</f>
        <v>35390</v>
      </c>
      <c r="H547" s="91">
        <f>SUM(H548+H554)</f>
        <v>36993</v>
      </c>
    </row>
    <row r="548" spans="1:8" ht="15.75" customHeight="1">
      <c r="A548" s="15" t="s">
        <v>31</v>
      </c>
      <c r="B548" s="16"/>
      <c r="C548" s="16" t="s">
        <v>32</v>
      </c>
      <c r="D548" s="16"/>
      <c r="E548" s="16"/>
      <c r="G548" s="44">
        <f>SUM(G549)</f>
        <v>30390</v>
      </c>
      <c r="H548" s="44">
        <f>SUM(H549)</f>
        <v>29902</v>
      </c>
    </row>
    <row r="549" spans="3:8" ht="15.75" customHeight="1">
      <c r="C549" s="10" t="s">
        <v>223</v>
      </c>
      <c r="D549" s="10" t="s">
        <v>284</v>
      </c>
      <c r="G549" s="45">
        <v>30390</v>
      </c>
      <c r="H549" s="37">
        <v>29902</v>
      </c>
    </row>
    <row r="550" spans="4:7" ht="15.75" customHeight="1">
      <c r="D550" s="10" t="s">
        <v>285</v>
      </c>
      <c r="F550" s="10">
        <v>26169</v>
      </c>
      <c r="G550" s="45"/>
    </row>
    <row r="551" spans="4:7" ht="15.75" customHeight="1">
      <c r="D551" s="10" t="s">
        <v>286</v>
      </c>
      <c r="F551" s="10">
        <v>929</v>
      </c>
      <c r="G551" s="45"/>
    </row>
    <row r="552" spans="4:7" ht="15.75" customHeight="1">
      <c r="D552" s="10" t="s">
        <v>287</v>
      </c>
      <c r="F552" s="10">
        <v>3292</v>
      </c>
      <c r="G552" s="45"/>
    </row>
    <row r="553" ht="15.75" customHeight="1">
      <c r="G553" s="45"/>
    </row>
    <row r="554" spans="1:8" ht="15.75" customHeight="1">
      <c r="A554" s="46" t="s">
        <v>36</v>
      </c>
      <c r="B554" s="12"/>
      <c r="C554" s="46" t="s">
        <v>37</v>
      </c>
      <c r="D554" s="12"/>
      <c r="E554" s="12"/>
      <c r="G554" s="44">
        <f>SUM(G555:G556)</f>
        <v>5000</v>
      </c>
      <c r="H554" s="44">
        <f>SUM(H555:H556)</f>
        <v>7091</v>
      </c>
    </row>
    <row r="555" spans="1:8" ht="15.75" customHeight="1">
      <c r="A555" s="12"/>
      <c r="B555" s="12" t="s">
        <v>267</v>
      </c>
      <c r="C555" s="12"/>
      <c r="D555" s="12" t="s">
        <v>268</v>
      </c>
      <c r="E555" s="12"/>
      <c r="G555" s="45">
        <v>3938</v>
      </c>
      <c r="H555" s="37">
        <v>5584</v>
      </c>
    </row>
    <row r="556" spans="1:8" ht="15.75" customHeight="1">
      <c r="A556" s="12"/>
      <c r="B556" s="12" t="s">
        <v>269</v>
      </c>
      <c r="C556" s="12"/>
      <c r="D556" s="12" t="s">
        <v>270</v>
      </c>
      <c r="E556" s="12"/>
      <c r="G556" s="45">
        <v>1062</v>
      </c>
      <c r="H556" s="37">
        <v>1507</v>
      </c>
    </row>
    <row r="557" spans="1:7" ht="15.75" customHeight="1">
      <c r="A557" s="12"/>
      <c r="B557" s="12"/>
      <c r="C557" s="12"/>
      <c r="D557" s="12"/>
      <c r="E557" s="12"/>
      <c r="G557" s="45"/>
    </row>
    <row r="558" spans="1:8" ht="15.75" customHeight="1">
      <c r="A558" s="80" t="s">
        <v>288</v>
      </c>
      <c r="B558" s="85"/>
      <c r="C558" s="85"/>
      <c r="D558" s="85"/>
      <c r="E558" s="85"/>
      <c r="F558" s="90">
        <v>1.5</v>
      </c>
      <c r="G558" s="91">
        <f>G559+G565+G570+G589</f>
        <v>10617</v>
      </c>
      <c r="H558" s="91">
        <f>H559+H565+H570+H589</f>
        <v>10925</v>
      </c>
    </row>
    <row r="559" spans="1:8" ht="15.75" customHeight="1">
      <c r="A559" s="15" t="s">
        <v>23</v>
      </c>
      <c r="B559" s="16"/>
      <c r="C559" s="16" t="s">
        <v>156</v>
      </c>
      <c r="D559" s="16"/>
      <c r="E559" s="16"/>
      <c r="G559" s="45">
        <f>SUM(G560)</f>
        <v>2211</v>
      </c>
      <c r="H559" s="45">
        <f>SUM(H560)</f>
        <v>2454</v>
      </c>
    </row>
    <row r="560" spans="2:8" ht="15.75" customHeight="1">
      <c r="B560" s="10" t="s">
        <v>157</v>
      </c>
      <c r="D560" s="10" t="s">
        <v>158</v>
      </c>
      <c r="G560" s="45">
        <f>SUM(G561:G563)</f>
        <v>2211</v>
      </c>
      <c r="H560" s="45">
        <f>SUM(H561:H563)</f>
        <v>2454</v>
      </c>
    </row>
    <row r="561" spans="1:8" ht="15.75" customHeight="1">
      <c r="A561" s="12"/>
      <c r="C561" s="10" t="s">
        <v>159</v>
      </c>
      <c r="D561" s="10" t="s">
        <v>160</v>
      </c>
      <c r="G561" s="45">
        <v>1986</v>
      </c>
      <c r="H561" s="37">
        <v>2219</v>
      </c>
    </row>
    <row r="562" spans="3:8" ht="15.75" customHeight="1">
      <c r="C562" s="10" t="s">
        <v>161</v>
      </c>
      <c r="D562" s="10" t="s">
        <v>162</v>
      </c>
      <c r="G562" s="45">
        <v>225</v>
      </c>
      <c r="H562" s="37">
        <v>225</v>
      </c>
    </row>
    <row r="563" spans="4:8" ht="15.75" customHeight="1">
      <c r="D563" s="10" t="s">
        <v>363</v>
      </c>
      <c r="G563" s="45"/>
      <c r="H563" s="37">
        <v>10</v>
      </c>
    </row>
    <row r="564" spans="3:7" ht="15.75" customHeight="1">
      <c r="C564" s="9"/>
      <c r="G564" s="45"/>
    </row>
    <row r="565" spans="1:8" ht="15.75" customHeight="1">
      <c r="A565" s="15" t="s">
        <v>25</v>
      </c>
      <c r="B565" s="16"/>
      <c r="C565" s="16" t="s">
        <v>172</v>
      </c>
      <c r="D565" s="20"/>
      <c r="E565" s="20"/>
      <c r="G565" s="45">
        <f>SUM(G566:G568)</f>
        <v>606</v>
      </c>
      <c r="H565" s="45">
        <f>SUM(H566:H568)</f>
        <v>671</v>
      </c>
    </row>
    <row r="566" spans="4:8" ht="15.75" customHeight="1">
      <c r="D566" s="23" t="s">
        <v>173</v>
      </c>
      <c r="G566" s="45">
        <v>536</v>
      </c>
      <c r="H566" s="37">
        <v>601</v>
      </c>
    </row>
    <row r="567" spans="4:8" ht="15.75" customHeight="1">
      <c r="D567" s="23" t="s">
        <v>174</v>
      </c>
      <c r="G567" s="45">
        <v>27</v>
      </c>
      <c r="H567" s="37">
        <v>27</v>
      </c>
    </row>
    <row r="568" spans="4:8" ht="15.75" customHeight="1">
      <c r="D568" s="23" t="s">
        <v>175</v>
      </c>
      <c r="G568" s="45">
        <v>43</v>
      </c>
      <c r="H568" s="37">
        <v>43</v>
      </c>
    </row>
    <row r="569" ht="15.75" customHeight="1">
      <c r="G569" s="45"/>
    </row>
    <row r="570" spans="1:8" ht="15.75" customHeight="1">
      <c r="A570" s="15" t="s">
        <v>27</v>
      </c>
      <c r="B570" s="16"/>
      <c r="C570" s="16" t="s">
        <v>28</v>
      </c>
      <c r="D570" s="16"/>
      <c r="E570" s="16"/>
      <c r="G570" s="45">
        <f>G571+G574+G577+G586</f>
        <v>4800</v>
      </c>
      <c r="H570" s="45">
        <f>H571+H574+H577+H586</f>
        <v>4800</v>
      </c>
    </row>
    <row r="571" spans="1:8" ht="15.75" customHeight="1">
      <c r="A571" s="22"/>
      <c r="B571" s="10" t="s">
        <v>176</v>
      </c>
      <c r="C571" s="23"/>
      <c r="D571" s="10" t="s">
        <v>177</v>
      </c>
      <c r="E571" s="22"/>
      <c r="G571" s="45">
        <f>SUM(G573)</f>
        <v>300</v>
      </c>
      <c r="H571" s="45">
        <f>SUM(H573)</f>
        <v>300</v>
      </c>
    </row>
    <row r="572" spans="3:8" ht="15.75" customHeight="1">
      <c r="C572" s="10" t="s">
        <v>183</v>
      </c>
      <c r="D572" s="10" t="s">
        <v>184</v>
      </c>
      <c r="G572" s="45">
        <f>G573</f>
        <v>300</v>
      </c>
      <c r="H572" s="45">
        <f>H573</f>
        <v>300</v>
      </c>
    </row>
    <row r="573" spans="1:8" ht="15.75" customHeight="1">
      <c r="A573" s="15"/>
      <c r="B573" s="16"/>
      <c r="C573" s="16"/>
      <c r="D573" s="16"/>
      <c r="E573" s="23" t="s">
        <v>186</v>
      </c>
      <c r="G573" s="45">
        <v>300</v>
      </c>
      <c r="H573" s="37">
        <v>300</v>
      </c>
    </row>
    <row r="574" spans="1:8" ht="15.75" customHeight="1">
      <c r="A574" s="22"/>
      <c r="B574" s="10" t="s">
        <v>187</v>
      </c>
      <c r="C574" s="23"/>
      <c r="D574" s="10" t="s">
        <v>188</v>
      </c>
      <c r="E574" s="23"/>
      <c r="G574" s="45">
        <f>SUM(G575)</f>
        <v>150</v>
      </c>
      <c r="H574" s="45">
        <f>SUM(H575)</f>
        <v>150</v>
      </c>
    </row>
    <row r="575" spans="3:8" ht="15.75" customHeight="1">
      <c r="C575" s="10" t="s">
        <v>193</v>
      </c>
      <c r="D575" s="10" t="s">
        <v>194</v>
      </c>
      <c r="G575" s="45">
        <f>SUM(G576)</f>
        <v>150</v>
      </c>
      <c r="H575" s="45">
        <f>SUM(H576)</f>
        <v>150</v>
      </c>
    </row>
    <row r="576" spans="5:8" ht="15.75" customHeight="1">
      <c r="E576" s="23" t="s">
        <v>195</v>
      </c>
      <c r="G576" s="45">
        <v>150</v>
      </c>
      <c r="H576" s="37">
        <v>150</v>
      </c>
    </row>
    <row r="577" spans="1:8" ht="15.75" customHeight="1">
      <c r="A577" s="22"/>
      <c r="B577" s="10" t="s">
        <v>196</v>
      </c>
      <c r="C577" s="23"/>
      <c r="D577" s="10" t="s">
        <v>197</v>
      </c>
      <c r="E577" s="23"/>
      <c r="G577" s="45">
        <f>G578+G583+G584</f>
        <v>3400</v>
      </c>
      <c r="H577" s="45">
        <f>H578+H583+H584+H582</f>
        <v>3400</v>
      </c>
    </row>
    <row r="578" spans="3:8" ht="15.75" customHeight="1">
      <c r="C578" s="10" t="s">
        <v>198</v>
      </c>
      <c r="D578" s="10" t="s">
        <v>199</v>
      </c>
      <c r="G578" s="45">
        <f>SUM(G579:G581)</f>
        <v>2550</v>
      </c>
      <c r="H578" s="45">
        <f>SUM(H579:H581)</f>
        <v>2550</v>
      </c>
    </row>
    <row r="579" spans="5:8" ht="15.75" customHeight="1">
      <c r="E579" s="23" t="s">
        <v>200</v>
      </c>
      <c r="G579" s="45">
        <v>1350</v>
      </c>
      <c r="H579" s="37">
        <v>1350</v>
      </c>
    </row>
    <row r="580" spans="5:8" ht="15.75" customHeight="1">
      <c r="E580" s="23" t="s">
        <v>201</v>
      </c>
      <c r="G580" s="45">
        <v>850</v>
      </c>
      <c r="H580" s="37">
        <v>850</v>
      </c>
    </row>
    <row r="581" spans="5:8" ht="15.75" customHeight="1">
      <c r="E581" s="23" t="s">
        <v>202</v>
      </c>
      <c r="G581" s="45">
        <v>350</v>
      </c>
      <c r="H581" s="37">
        <v>350</v>
      </c>
    </row>
    <row r="582" spans="3:8" ht="15.75" customHeight="1">
      <c r="C582" s="10" t="s">
        <v>203</v>
      </c>
      <c r="D582" s="10" t="s">
        <v>357</v>
      </c>
      <c r="E582" s="23"/>
      <c r="G582" s="45">
        <v>0</v>
      </c>
      <c r="H582" s="37">
        <v>50</v>
      </c>
    </row>
    <row r="583" spans="3:8" ht="15.75" customHeight="1">
      <c r="C583" s="10" t="s">
        <v>205</v>
      </c>
      <c r="D583" s="10" t="s">
        <v>206</v>
      </c>
      <c r="G583" s="45">
        <v>200</v>
      </c>
      <c r="H583" s="37">
        <v>150</v>
      </c>
    </row>
    <row r="584" spans="3:8" ht="15.75" customHeight="1">
      <c r="C584" s="10" t="s">
        <v>207</v>
      </c>
      <c r="D584" s="10" t="s">
        <v>208</v>
      </c>
      <c r="G584" s="45">
        <f>SUM(G585)</f>
        <v>650</v>
      </c>
      <c r="H584" s="45">
        <f>SUM(H585)</f>
        <v>650</v>
      </c>
    </row>
    <row r="585" spans="5:8" ht="15.75" customHeight="1">
      <c r="E585" s="23" t="s">
        <v>209</v>
      </c>
      <c r="G585" s="45">
        <v>650</v>
      </c>
      <c r="H585" s="37">
        <v>650</v>
      </c>
    </row>
    <row r="586" spans="1:8" ht="15.75" customHeight="1">
      <c r="A586" s="22"/>
      <c r="B586" s="10" t="s">
        <v>219</v>
      </c>
      <c r="C586" s="23"/>
      <c r="D586" s="10" t="s">
        <v>220</v>
      </c>
      <c r="E586" s="23"/>
      <c r="G586" s="45">
        <f>SUM(G587)</f>
        <v>950</v>
      </c>
      <c r="H586" s="45">
        <f>SUM(H587)</f>
        <v>950</v>
      </c>
    </row>
    <row r="587" spans="3:8" ht="15.75" customHeight="1">
      <c r="C587" s="10" t="s">
        <v>221</v>
      </c>
      <c r="D587" s="10" t="s">
        <v>222</v>
      </c>
      <c r="G587" s="45">
        <v>950</v>
      </c>
      <c r="H587" s="37">
        <v>950</v>
      </c>
    </row>
    <row r="588" ht="15.75" customHeight="1">
      <c r="G588" s="45"/>
    </row>
    <row r="589" spans="1:8" ht="15.75" customHeight="1">
      <c r="A589" s="46" t="s">
        <v>36</v>
      </c>
      <c r="B589" s="12"/>
      <c r="C589" s="46" t="s">
        <v>37</v>
      </c>
      <c r="D589" s="12"/>
      <c r="E589" s="12"/>
      <c r="G589" s="44">
        <f>SUM(G590:G591)</f>
        <v>3000</v>
      </c>
      <c r="H589" s="44">
        <f>SUM(H590:H591)</f>
        <v>3000</v>
      </c>
    </row>
    <row r="590" spans="1:8" ht="15.75" customHeight="1">
      <c r="A590" s="12"/>
      <c r="B590" s="12" t="s">
        <v>267</v>
      </c>
      <c r="C590" s="12"/>
      <c r="D590" s="12" t="s">
        <v>268</v>
      </c>
      <c r="E590" s="12"/>
      <c r="G590" s="45">
        <v>2362</v>
      </c>
      <c r="H590" s="37">
        <v>2362</v>
      </c>
    </row>
    <row r="591" spans="1:8" ht="15.75" customHeight="1">
      <c r="A591" s="12"/>
      <c r="B591" s="12" t="s">
        <v>269</v>
      </c>
      <c r="C591" s="12"/>
      <c r="D591" s="12" t="s">
        <v>270</v>
      </c>
      <c r="E591" s="12"/>
      <c r="G591" s="45">
        <v>638</v>
      </c>
      <c r="H591" s="37">
        <v>638</v>
      </c>
    </row>
    <row r="592" ht="15.75" customHeight="1">
      <c r="G592" s="45"/>
    </row>
    <row r="593" spans="1:8" ht="15.75" customHeight="1">
      <c r="A593" s="80" t="s">
        <v>289</v>
      </c>
      <c r="B593" s="85"/>
      <c r="C593" s="85"/>
      <c r="D593" s="85"/>
      <c r="E593" s="85"/>
      <c r="F593" s="90">
        <v>1.5</v>
      </c>
      <c r="G593" s="91">
        <f>G594+G599+G604</f>
        <v>7617</v>
      </c>
      <c r="H593" s="91">
        <f>H594+H599+H604</f>
        <v>7696</v>
      </c>
    </row>
    <row r="594" spans="1:8" ht="15.75" customHeight="1">
      <c r="A594" s="15" t="s">
        <v>23</v>
      </c>
      <c r="B594" s="16"/>
      <c r="C594" s="16" t="s">
        <v>156</v>
      </c>
      <c r="D594" s="16"/>
      <c r="E594" s="16"/>
      <c r="G594" s="44">
        <f>SUM(G595)</f>
        <v>2211</v>
      </c>
      <c r="H594" s="44">
        <f>SUM(H595)</f>
        <v>2273</v>
      </c>
    </row>
    <row r="595" spans="2:8" ht="15.75" customHeight="1">
      <c r="B595" s="10" t="s">
        <v>157</v>
      </c>
      <c r="D595" s="10" t="s">
        <v>158</v>
      </c>
      <c r="G595" s="45">
        <f>SUM(G596:G597)</f>
        <v>2211</v>
      </c>
      <c r="H595" s="45">
        <f>SUM(H596:H597)</f>
        <v>2273</v>
      </c>
    </row>
    <row r="596" spans="1:8" ht="15.75" customHeight="1">
      <c r="A596" s="12"/>
      <c r="C596" s="10" t="s">
        <v>159</v>
      </c>
      <c r="D596" s="10" t="s">
        <v>160</v>
      </c>
      <c r="G596" s="45">
        <v>1986</v>
      </c>
      <c r="H596" s="37">
        <v>2048</v>
      </c>
    </row>
    <row r="597" spans="3:8" ht="15.75" customHeight="1">
      <c r="C597" s="10" t="s">
        <v>161</v>
      </c>
      <c r="D597" s="10" t="s">
        <v>162</v>
      </c>
      <c r="G597" s="45">
        <v>225</v>
      </c>
      <c r="H597" s="37">
        <v>225</v>
      </c>
    </row>
    <row r="598" spans="3:7" ht="15.75" customHeight="1">
      <c r="C598" s="9"/>
      <c r="G598" s="45"/>
    </row>
    <row r="599" spans="1:8" ht="15.75" customHeight="1">
      <c r="A599" s="15" t="s">
        <v>25</v>
      </c>
      <c r="B599" s="16"/>
      <c r="C599" s="16" t="s">
        <v>172</v>
      </c>
      <c r="D599" s="20"/>
      <c r="E599" s="20"/>
      <c r="G599" s="44">
        <f>SUM(G600:G602)</f>
        <v>606</v>
      </c>
      <c r="H599" s="44">
        <f>SUM(H600:H602)</f>
        <v>623</v>
      </c>
    </row>
    <row r="600" spans="4:8" ht="15.75" customHeight="1">
      <c r="D600" s="23" t="s">
        <v>173</v>
      </c>
      <c r="G600" s="45">
        <v>536</v>
      </c>
      <c r="H600" s="37">
        <v>553</v>
      </c>
    </row>
    <row r="601" spans="4:8" ht="15.75" customHeight="1">
      <c r="D601" s="23" t="s">
        <v>174</v>
      </c>
      <c r="G601" s="45">
        <v>27</v>
      </c>
      <c r="H601" s="37">
        <v>27</v>
      </c>
    </row>
    <row r="602" spans="4:8" ht="15.75" customHeight="1">
      <c r="D602" s="23" t="s">
        <v>175</v>
      </c>
      <c r="G602" s="45">
        <v>43</v>
      </c>
      <c r="H602" s="37">
        <v>43</v>
      </c>
    </row>
    <row r="603" ht="15.75" customHeight="1">
      <c r="G603" s="45"/>
    </row>
    <row r="604" spans="1:8" ht="15.75" customHeight="1">
      <c r="A604" s="15" t="s">
        <v>27</v>
      </c>
      <c r="B604" s="16"/>
      <c r="C604" s="16" t="s">
        <v>28</v>
      </c>
      <c r="D604" s="16"/>
      <c r="E604" s="16"/>
      <c r="G604" s="44">
        <f>G605+G608+G611+G620</f>
        <v>4800</v>
      </c>
      <c r="H604" s="44">
        <f>H605+H608+H611+H620</f>
        <v>4800</v>
      </c>
    </row>
    <row r="605" spans="1:8" ht="15.75" customHeight="1">
      <c r="A605" s="22"/>
      <c r="B605" s="10" t="s">
        <v>176</v>
      </c>
      <c r="C605" s="23"/>
      <c r="D605" s="10" t="s">
        <v>177</v>
      </c>
      <c r="E605" s="22"/>
      <c r="G605" s="45">
        <f>SUM(G607)</f>
        <v>300</v>
      </c>
      <c r="H605" s="45">
        <f>SUM(H607)</f>
        <v>300</v>
      </c>
    </row>
    <row r="606" spans="3:8" ht="15.75" customHeight="1">
      <c r="C606" s="10" t="s">
        <v>183</v>
      </c>
      <c r="D606" s="10" t="s">
        <v>184</v>
      </c>
      <c r="G606" s="45">
        <f>G607</f>
        <v>300</v>
      </c>
      <c r="H606" s="45">
        <f>H607</f>
        <v>300</v>
      </c>
    </row>
    <row r="607" spans="1:8" ht="15.75" customHeight="1">
      <c r="A607" s="15"/>
      <c r="B607" s="16"/>
      <c r="C607" s="16"/>
      <c r="D607" s="16"/>
      <c r="E607" s="23" t="s">
        <v>186</v>
      </c>
      <c r="G607" s="45">
        <v>300</v>
      </c>
      <c r="H607" s="37">
        <v>300</v>
      </c>
    </row>
    <row r="608" spans="1:8" ht="15.75" customHeight="1">
      <c r="A608" s="22"/>
      <c r="B608" s="10" t="s">
        <v>187</v>
      </c>
      <c r="C608" s="23"/>
      <c r="D608" s="10" t="s">
        <v>188</v>
      </c>
      <c r="E608" s="23"/>
      <c r="G608" s="45">
        <f>SUM(G609)</f>
        <v>150</v>
      </c>
      <c r="H608" s="45">
        <f>SUM(H609)</f>
        <v>150</v>
      </c>
    </row>
    <row r="609" spans="3:8" ht="15.75" customHeight="1">
      <c r="C609" s="10" t="s">
        <v>193</v>
      </c>
      <c r="D609" s="10" t="s">
        <v>194</v>
      </c>
      <c r="G609" s="45">
        <f>SUM(G610)</f>
        <v>150</v>
      </c>
      <c r="H609" s="45">
        <f>SUM(H610)</f>
        <v>150</v>
      </c>
    </row>
    <row r="610" spans="5:8" ht="15.75" customHeight="1">
      <c r="E610" s="23" t="s">
        <v>195</v>
      </c>
      <c r="G610" s="45">
        <v>150</v>
      </c>
      <c r="H610" s="37">
        <v>150</v>
      </c>
    </row>
    <row r="611" spans="1:8" ht="15.75" customHeight="1">
      <c r="A611" s="22"/>
      <c r="B611" s="10" t="s">
        <v>196</v>
      </c>
      <c r="C611" s="23"/>
      <c r="D611" s="10" t="s">
        <v>197</v>
      </c>
      <c r="E611" s="23"/>
      <c r="G611" s="45">
        <f>G612+G617+G618</f>
        <v>3400</v>
      </c>
      <c r="H611" s="45">
        <f>H612+H617+H618+H616</f>
        <v>3400</v>
      </c>
    </row>
    <row r="612" spans="3:8" ht="15.75" customHeight="1">
      <c r="C612" s="10" t="s">
        <v>198</v>
      </c>
      <c r="D612" s="10" t="s">
        <v>199</v>
      </c>
      <c r="G612" s="45">
        <f>SUM(G613:G615)</f>
        <v>2550</v>
      </c>
      <c r="H612" s="45">
        <f>SUM(H613:H615)</f>
        <v>2550</v>
      </c>
    </row>
    <row r="613" spans="5:8" ht="15.75" customHeight="1">
      <c r="E613" s="23" t="s">
        <v>200</v>
      </c>
      <c r="G613" s="45">
        <v>1350</v>
      </c>
      <c r="H613" s="37">
        <v>1350</v>
      </c>
    </row>
    <row r="614" spans="5:8" ht="15.75" customHeight="1">
      <c r="E614" s="23" t="s">
        <v>201</v>
      </c>
      <c r="G614" s="45">
        <v>850</v>
      </c>
      <c r="H614" s="37">
        <v>850</v>
      </c>
    </row>
    <row r="615" spans="5:8" ht="15.75" customHeight="1">
      <c r="E615" s="23" t="s">
        <v>202</v>
      </c>
      <c r="G615" s="45">
        <v>350</v>
      </c>
      <c r="H615" s="37">
        <v>350</v>
      </c>
    </row>
    <row r="616" spans="3:8" ht="15.75" customHeight="1">
      <c r="C616" s="10" t="s">
        <v>203</v>
      </c>
      <c r="D616" s="10" t="s">
        <v>357</v>
      </c>
      <c r="E616" s="23"/>
      <c r="G616" s="45">
        <v>0</v>
      </c>
      <c r="H616" s="37">
        <v>60</v>
      </c>
    </row>
    <row r="617" spans="3:8" ht="15.75" customHeight="1">
      <c r="C617" s="10" t="s">
        <v>205</v>
      </c>
      <c r="D617" s="10" t="s">
        <v>206</v>
      </c>
      <c r="G617" s="45">
        <v>200</v>
      </c>
      <c r="H617" s="37">
        <v>140</v>
      </c>
    </row>
    <row r="618" spans="3:8" ht="15.75" customHeight="1">
      <c r="C618" s="10" t="s">
        <v>207</v>
      </c>
      <c r="D618" s="10" t="s">
        <v>208</v>
      </c>
      <c r="G618" s="45">
        <f>SUM(G619)</f>
        <v>650</v>
      </c>
      <c r="H618" s="45">
        <f>SUM(H619)</f>
        <v>650</v>
      </c>
    </row>
    <row r="619" spans="5:8" ht="15.75" customHeight="1">
      <c r="E619" s="23" t="s">
        <v>209</v>
      </c>
      <c r="G619" s="45">
        <v>650</v>
      </c>
      <c r="H619" s="37">
        <v>650</v>
      </c>
    </row>
    <row r="620" spans="1:8" ht="15.75" customHeight="1">
      <c r="A620" s="22"/>
      <c r="B620" s="10" t="s">
        <v>219</v>
      </c>
      <c r="C620" s="23"/>
      <c r="D620" s="10" t="s">
        <v>220</v>
      </c>
      <c r="E620" s="23"/>
      <c r="G620" s="45">
        <f>SUM(G621)</f>
        <v>950</v>
      </c>
      <c r="H620" s="45">
        <f>SUM(H621)</f>
        <v>950</v>
      </c>
    </row>
    <row r="621" spans="3:8" ht="15.75" customHeight="1">
      <c r="C621" s="10" t="s">
        <v>221</v>
      </c>
      <c r="D621" s="10" t="s">
        <v>222</v>
      </c>
      <c r="G621" s="45">
        <v>950</v>
      </c>
      <c r="H621" s="37">
        <v>950</v>
      </c>
    </row>
    <row r="622" spans="5:7" ht="15.75" customHeight="1">
      <c r="E622" s="23"/>
      <c r="G622" s="45"/>
    </row>
    <row r="623" spans="1:8" ht="15.75" customHeight="1">
      <c r="A623" s="80" t="s">
        <v>366</v>
      </c>
      <c r="B623" s="85"/>
      <c r="C623" s="85"/>
      <c r="D623" s="85"/>
      <c r="E623" s="88"/>
      <c r="F623" s="90">
        <v>4.75</v>
      </c>
      <c r="G623" s="91">
        <f>G624+G631+G637</f>
        <v>28517</v>
      </c>
      <c r="H623" s="91">
        <f>H624+H631+H637</f>
        <v>28658</v>
      </c>
    </row>
    <row r="624" spans="1:8" ht="15.75" customHeight="1">
      <c r="A624" s="15" t="s">
        <v>23</v>
      </c>
      <c r="B624" s="16"/>
      <c r="C624" s="16" t="s">
        <v>156</v>
      </c>
      <c r="D624" s="16"/>
      <c r="E624" s="16"/>
      <c r="G624" s="44">
        <f>SUM(G625)</f>
        <v>7243</v>
      </c>
      <c r="H624" s="44">
        <f>SUM(H625)</f>
        <v>7354</v>
      </c>
    </row>
    <row r="625" spans="2:8" ht="15.75" customHeight="1">
      <c r="B625" s="10" t="s">
        <v>157</v>
      </c>
      <c r="D625" s="10" t="s">
        <v>158</v>
      </c>
      <c r="G625" s="45">
        <f>SUM(G626:G629)</f>
        <v>7243</v>
      </c>
      <c r="H625" s="45">
        <f>SUM(H626:H629)</f>
        <v>7354</v>
      </c>
    </row>
    <row r="626" spans="1:8" ht="15.75" customHeight="1">
      <c r="A626" s="12"/>
      <c r="C626" s="10" t="s">
        <v>159</v>
      </c>
      <c r="D626" s="10" t="s">
        <v>160</v>
      </c>
      <c r="G626" s="45">
        <v>6453</v>
      </c>
      <c r="H626" s="37">
        <v>6477</v>
      </c>
    </row>
    <row r="627" spans="3:8" ht="15.75" customHeight="1">
      <c r="C627" s="10" t="s">
        <v>161</v>
      </c>
      <c r="D627" s="10" t="s">
        <v>162</v>
      </c>
      <c r="G627" s="45">
        <v>750</v>
      </c>
      <c r="H627" s="37">
        <v>750</v>
      </c>
    </row>
    <row r="628" spans="3:8" ht="15.75" customHeight="1">
      <c r="C628" s="10" t="s">
        <v>246</v>
      </c>
      <c r="D628" s="10" t="s">
        <v>247</v>
      </c>
      <c r="G628" s="45">
        <v>40</v>
      </c>
      <c r="H628" s="37">
        <v>40</v>
      </c>
    </row>
    <row r="629" spans="4:8" ht="15.75" customHeight="1">
      <c r="D629" s="10" t="s">
        <v>358</v>
      </c>
      <c r="G629" s="45">
        <v>0</v>
      </c>
      <c r="H629" s="37">
        <v>87</v>
      </c>
    </row>
    <row r="630" spans="3:7" ht="15.75" customHeight="1">
      <c r="C630" s="9"/>
      <c r="G630" s="45"/>
    </row>
    <row r="631" spans="1:8" ht="15.75" customHeight="1">
      <c r="A631" s="15" t="s">
        <v>25</v>
      </c>
      <c r="B631" s="16"/>
      <c r="C631" s="16" t="s">
        <v>172</v>
      </c>
      <c r="D631" s="20"/>
      <c r="E631" s="20"/>
      <c r="G631" s="44">
        <f>SUM(G632:G635)</f>
        <v>1974</v>
      </c>
      <c r="H631" s="44">
        <f>SUM(H632:H635)</f>
        <v>2004</v>
      </c>
    </row>
    <row r="632" spans="4:8" ht="15.75" customHeight="1">
      <c r="D632" s="23" t="s">
        <v>173</v>
      </c>
      <c r="G632" s="45">
        <v>1741</v>
      </c>
      <c r="H632" s="37">
        <v>1771</v>
      </c>
    </row>
    <row r="633" spans="4:8" ht="15.75" customHeight="1">
      <c r="D633" s="23" t="s">
        <v>174</v>
      </c>
      <c r="G633" s="45">
        <v>90</v>
      </c>
      <c r="H633" s="37">
        <v>90</v>
      </c>
    </row>
    <row r="634" spans="4:7" ht="15.75" customHeight="1">
      <c r="D634" s="23" t="s">
        <v>362</v>
      </c>
      <c r="G634" s="45"/>
    </row>
    <row r="635" spans="4:8" ht="15.75" customHeight="1">
      <c r="D635" s="23" t="s">
        <v>175</v>
      </c>
      <c r="G635" s="45">
        <v>143</v>
      </c>
      <c r="H635" s="37">
        <v>143</v>
      </c>
    </row>
    <row r="636" ht="15.75" customHeight="1">
      <c r="G636" s="45"/>
    </row>
    <row r="637" spans="1:8" ht="15.75" customHeight="1">
      <c r="A637" s="15" t="s">
        <v>27</v>
      </c>
      <c r="B637" s="16"/>
      <c r="C637" s="16" t="s">
        <v>28</v>
      </c>
      <c r="D637" s="16"/>
      <c r="E637" s="16"/>
      <c r="G637" s="44">
        <f>G638+G646+G651+G662+G659</f>
        <v>19300</v>
      </c>
      <c r="H637" s="44">
        <f>H638+H646+H651+H662+H659</f>
        <v>19300</v>
      </c>
    </row>
    <row r="638" spans="1:8" ht="15.75" customHeight="1">
      <c r="A638" s="22"/>
      <c r="B638" s="10" t="s">
        <v>176</v>
      </c>
      <c r="C638" s="23"/>
      <c r="D638" s="10" t="s">
        <v>177</v>
      </c>
      <c r="E638" s="22"/>
      <c r="G638" s="45">
        <f>G639+G642</f>
        <v>12573</v>
      </c>
      <c r="H638" s="45">
        <f>H639+H642</f>
        <v>12573</v>
      </c>
    </row>
    <row r="639" spans="3:8" ht="15.75" customHeight="1">
      <c r="C639" s="10" t="s">
        <v>178</v>
      </c>
      <c r="D639" s="10" t="s">
        <v>179</v>
      </c>
      <c r="E639" s="22"/>
      <c r="G639" s="45">
        <f>SUM(G640:G641)</f>
        <v>370</v>
      </c>
      <c r="H639" s="45">
        <f>SUM(H640:H641)</f>
        <v>370</v>
      </c>
    </row>
    <row r="640" spans="5:8" ht="15.75" customHeight="1">
      <c r="E640" s="22" t="s">
        <v>258</v>
      </c>
      <c r="G640" s="45">
        <v>20</v>
      </c>
      <c r="H640" s="37">
        <v>20</v>
      </c>
    </row>
    <row r="641" spans="5:8" ht="15.75" customHeight="1">
      <c r="E641" s="22" t="s">
        <v>182</v>
      </c>
      <c r="G641" s="45">
        <v>350</v>
      </c>
      <c r="H641" s="37">
        <v>350</v>
      </c>
    </row>
    <row r="642" spans="3:8" ht="15.75" customHeight="1">
      <c r="C642" s="10" t="s">
        <v>183</v>
      </c>
      <c r="D642" s="10" t="s">
        <v>184</v>
      </c>
      <c r="G642" s="45">
        <f>SUM(G643:G645)</f>
        <v>12203</v>
      </c>
      <c r="H642" s="45">
        <f>SUM(H643:H645)</f>
        <v>12203</v>
      </c>
    </row>
    <row r="643" spans="5:8" ht="15.75" customHeight="1">
      <c r="E643" s="22" t="s">
        <v>290</v>
      </c>
      <c r="G643" s="45">
        <v>11693</v>
      </c>
      <c r="H643" s="45">
        <v>11693</v>
      </c>
    </row>
    <row r="644" spans="1:8" ht="15.75" customHeight="1">
      <c r="A644" s="15"/>
      <c r="B644" s="16"/>
      <c r="C644" s="16"/>
      <c r="D644" s="16"/>
      <c r="E644" s="23" t="s">
        <v>259</v>
      </c>
      <c r="G644" s="45">
        <v>150</v>
      </c>
      <c r="H644" s="37">
        <v>150</v>
      </c>
    </row>
    <row r="645" spans="1:8" ht="15.75" customHeight="1">
      <c r="A645" s="15"/>
      <c r="B645" s="16"/>
      <c r="C645" s="16"/>
      <c r="D645" s="16"/>
      <c r="E645" s="23" t="s">
        <v>186</v>
      </c>
      <c r="G645" s="45">
        <v>360</v>
      </c>
      <c r="H645" s="37">
        <v>360</v>
      </c>
    </row>
    <row r="646" spans="1:8" ht="15.75" customHeight="1">
      <c r="A646" s="22"/>
      <c r="B646" s="10" t="s">
        <v>187</v>
      </c>
      <c r="C646" s="23"/>
      <c r="D646" s="10" t="s">
        <v>188</v>
      </c>
      <c r="E646" s="23"/>
      <c r="G646" s="45">
        <f>SUM(G649+G647)</f>
        <v>100</v>
      </c>
      <c r="H646" s="45">
        <f>SUM(H649+H647)</f>
        <v>100</v>
      </c>
    </row>
    <row r="647" spans="3:8" ht="15.75" customHeight="1">
      <c r="C647" s="10" t="s">
        <v>189</v>
      </c>
      <c r="D647" s="10" t="s">
        <v>190</v>
      </c>
      <c r="G647" s="45">
        <f>G648</f>
        <v>0</v>
      </c>
      <c r="H647" s="45">
        <f>H648</f>
        <v>0</v>
      </c>
    </row>
    <row r="648" spans="5:8" ht="15.75" customHeight="1">
      <c r="E648" s="23" t="s">
        <v>191</v>
      </c>
      <c r="G648" s="45">
        <v>0</v>
      </c>
      <c r="H648" s="45">
        <v>0</v>
      </c>
    </row>
    <row r="649" spans="3:8" ht="15.75" customHeight="1">
      <c r="C649" s="10" t="s">
        <v>193</v>
      </c>
      <c r="D649" s="10" t="s">
        <v>194</v>
      </c>
      <c r="G649" s="45">
        <f>SUM(G650)</f>
        <v>100</v>
      </c>
      <c r="H649" s="45">
        <f>SUM(H650)</f>
        <v>100</v>
      </c>
    </row>
    <row r="650" spans="5:8" ht="15.75" customHeight="1">
      <c r="E650" s="23" t="s">
        <v>195</v>
      </c>
      <c r="G650" s="45">
        <v>100</v>
      </c>
      <c r="H650" s="37">
        <v>100</v>
      </c>
    </row>
    <row r="651" spans="1:8" ht="15.75" customHeight="1">
      <c r="A651" s="22"/>
      <c r="B651" s="10" t="s">
        <v>196</v>
      </c>
      <c r="C651" s="23"/>
      <c r="D651" s="10" t="s">
        <v>197</v>
      </c>
      <c r="E651" s="23"/>
      <c r="G651" s="45">
        <f>G652+G656+G657</f>
        <v>2800</v>
      </c>
      <c r="H651" s="45">
        <f>H652+H656+H657</f>
        <v>2770</v>
      </c>
    </row>
    <row r="652" spans="3:8" ht="15.75" customHeight="1">
      <c r="C652" s="10" t="s">
        <v>198</v>
      </c>
      <c r="D652" s="10" t="s">
        <v>199</v>
      </c>
      <c r="G652" s="45">
        <f>SUM(G653:G655)</f>
        <v>2550</v>
      </c>
      <c r="H652" s="45">
        <f>SUM(H653:H655)</f>
        <v>2550</v>
      </c>
    </row>
    <row r="653" spans="5:8" ht="15.75" customHeight="1">
      <c r="E653" s="23" t="s">
        <v>200</v>
      </c>
      <c r="G653" s="45">
        <v>1350</v>
      </c>
      <c r="H653" s="37">
        <v>1350</v>
      </c>
    </row>
    <row r="654" spans="5:8" ht="15.75" customHeight="1">
      <c r="E654" s="23" t="s">
        <v>201</v>
      </c>
      <c r="G654" s="45">
        <v>850</v>
      </c>
      <c r="H654" s="37">
        <v>850</v>
      </c>
    </row>
    <row r="655" spans="5:8" ht="15.75" customHeight="1">
      <c r="E655" s="23" t="s">
        <v>202</v>
      </c>
      <c r="G655" s="45">
        <v>350</v>
      </c>
      <c r="H655" s="37">
        <v>350</v>
      </c>
    </row>
    <row r="656" spans="3:8" ht="15.75" customHeight="1">
      <c r="C656" s="10" t="s">
        <v>205</v>
      </c>
      <c r="D656" s="10" t="s">
        <v>206</v>
      </c>
      <c r="G656" s="45">
        <v>100</v>
      </c>
      <c r="H656" s="37">
        <v>70</v>
      </c>
    </row>
    <row r="657" spans="3:8" ht="15.75" customHeight="1">
      <c r="C657" s="10" t="s">
        <v>207</v>
      </c>
      <c r="D657" s="10" t="s">
        <v>208</v>
      </c>
      <c r="G657" s="45">
        <f>SUM(G658)</f>
        <v>150</v>
      </c>
      <c r="H657" s="45">
        <f>SUM(H658)</f>
        <v>150</v>
      </c>
    </row>
    <row r="658" spans="5:8" ht="15.75" customHeight="1">
      <c r="E658" s="23" t="s">
        <v>209</v>
      </c>
      <c r="G658" s="45">
        <v>150</v>
      </c>
      <c r="H658" s="37">
        <v>150</v>
      </c>
    </row>
    <row r="659" spans="1:8" ht="15.75" customHeight="1">
      <c r="A659" s="22"/>
      <c r="B659" s="10" t="s">
        <v>211</v>
      </c>
      <c r="C659" s="23"/>
      <c r="D659" s="10" t="s">
        <v>212</v>
      </c>
      <c r="E659" s="23"/>
      <c r="G659" s="45">
        <f>G660</f>
        <v>0</v>
      </c>
      <c r="H659" s="45">
        <f>H660</f>
        <v>30</v>
      </c>
    </row>
    <row r="660" spans="3:8" ht="15.75" customHeight="1">
      <c r="C660" s="10" t="s">
        <v>213</v>
      </c>
      <c r="D660" s="10" t="s">
        <v>214</v>
      </c>
      <c r="G660" s="45">
        <f>G661</f>
        <v>0</v>
      </c>
      <c r="H660" s="45">
        <f>H661</f>
        <v>30</v>
      </c>
    </row>
    <row r="661" spans="5:8" ht="15.75" customHeight="1">
      <c r="E661" s="23" t="s">
        <v>215</v>
      </c>
      <c r="G661" s="45"/>
      <c r="H661" s="37">
        <v>30</v>
      </c>
    </row>
    <row r="662" spans="1:8" ht="15.75" customHeight="1">
      <c r="A662" s="22"/>
      <c r="B662" s="10" t="s">
        <v>219</v>
      </c>
      <c r="C662" s="23"/>
      <c r="D662" s="10" t="s">
        <v>220</v>
      </c>
      <c r="E662" s="23"/>
      <c r="G662" s="45">
        <f>SUM(G663)</f>
        <v>3827</v>
      </c>
      <c r="H662" s="45">
        <f>SUM(H663)</f>
        <v>3827</v>
      </c>
    </row>
    <row r="663" spans="3:8" ht="15.75" customHeight="1">
      <c r="C663" s="10" t="s">
        <v>221</v>
      </c>
      <c r="D663" s="10" t="s">
        <v>222</v>
      </c>
      <c r="G663" s="45">
        <v>3827</v>
      </c>
      <c r="H663" s="37">
        <v>3827</v>
      </c>
    </row>
    <row r="664" ht="15.75" customHeight="1">
      <c r="G664" s="45"/>
    </row>
    <row r="665" spans="1:8" ht="15.75" customHeight="1">
      <c r="A665" s="80" t="s">
        <v>291</v>
      </c>
      <c r="B665" s="85"/>
      <c r="C665" s="85"/>
      <c r="D665" s="85"/>
      <c r="E665" s="85"/>
      <c r="F665" s="85"/>
      <c r="G665" s="91">
        <f aca="true" t="shared" si="1" ref="G665:H667">SUM(G666)</f>
        <v>58</v>
      </c>
      <c r="H665" s="91">
        <f t="shared" si="1"/>
        <v>58</v>
      </c>
    </row>
    <row r="666" spans="1:8" ht="15.75" customHeight="1">
      <c r="A666" s="15" t="s">
        <v>31</v>
      </c>
      <c r="B666" s="16"/>
      <c r="C666" s="16" t="s">
        <v>32</v>
      </c>
      <c r="D666" s="16"/>
      <c r="E666" s="16"/>
      <c r="G666" s="45">
        <f t="shared" si="1"/>
        <v>58</v>
      </c>
      <c r="H666" s="45">
        <f t="shared" si="1"/>
        <v>58</v>
      </c>
    </row>
    <row r="667" spans="3:8" ht="15.75" customHeight="1">
      <c r="C667" s="10" t="s">
        <v>223</v>
      </c>
      <c r="D667" s="10" t="s">
        <v>224</v>
      </c>
      <c r="G667" s="45">
        <f t="shared" si="1"/>
        <v>58</v>
      </c>
      <c r="H667" s="45">
        <f t="shared" si="1"/>
        <v>58</v>
      </c>
    </row>
    <row r="668" spans="5:8" ht="15.75" customHeight="1">
      <c r="E668" s="10" t="s">
        <v>292</v>
      </c>
      <c r="G668" s="45">
        <v>58</v>
      </c>
      <c r="H668" s="37">
        <v>58</v>
      </c>
    </row>
    <row r="669" ht="15.75" customHeight="1">
      <c r="G669" s="45"/>
    </row>
    <row r="670" spans="1:8" ht="15.75" customHeight="1">
      <c r="A670" s="93" t="s">
        <v>293</v>
      </c>
      <c r="B670" s="94"/>
      <c r="C670" s="94"/>
      <c r="D670" s="94"/>
      <c r="E670" s="94"/>
      <c r="F670" s="94"/>
      <c r="G670" s="91">
        <f aca="true" t="shared" si="2" ref="G670:H672">SUM(G671)</f>
        <v>3000</v>
      </c>
      <c r="H670" s="91">
        <f t="shared" si="2"/>
        <v>3000</v>
      </c>
    </row>
    <row r="671" spans="1:8" ht="15.75" customHeight="1">
      <c r="A671" s="43" t="s">
        <v>29</v>
      </c>
      <c r="C671" s="16" t="s">
        <v>294</v>
      </c>
      <c r="D671" s="16"/>
      <c r="E671" s="16"/>
      <c r="G671" s="45">
        <f t="shared" si="2"/>
        <v>3000</v>
      </c>
      <c r="H671" s="45">
        <f t="shared" si="2"/>
        <v>3000</v>
      </c>
    </row>
    <row r="672" spans="2:8" ht="15.75" customHeight="1">
      <c r="B672" s="10" t="s">
        <v>295</v>
      </c>
      <c r="D672" s="10" t="s">
        <v>296</v>
      </c>
      <c r="G672" s="45">
        <f t="shared" si="2"/>
        <v>3000</v>
      </c>
      <c r="H672" s="45">
        <f t="shared" si="2"/>
        <v>3000</v>
      </c>
    </row>
    <row r="673" spans="5:8" ht="15.75" customHeight="1">
      <c r="E673" s="10" t="s">
        <v>297</v>
      </c>
      <c r="G673" s="45">
        <v>3000</v>
      </c>
      <c r="H673" s="37">
        <v>3000</v>
      </c>
    </row>
    <row r="674" ht="15.75" customHeight="1">
      <c r="G674" s="45"/>
    </row>
    <row r="675" spans="1:8" ht="15.75" customHeight="1">
      <c r="A675" s="80" t="s">
        <v>298</v>
      </c>
      <c r="B675" s="85"/>
      <c r="C675" s="85"/>
      <c r="D675" s="85"/>
      <c r="E675" s="85"/>
      <c r="F675" s="85"/>
      <c r="G675" s="91">
        <f aca="true" t="shared" si="3" ref="G675:H677">SUM(G676)</f>
        <v>1000</v>
      </c>
      <c r="H675" s="91">
        <f t="shared" si="3"/>
        <v>1000</v>
      </c>
    </row>
    <row r="676" spans="1:8" ht="15.75" customHeight="1">
      <c r="A676" s="15" t="s">
        <v>29</v>
      </c>
      <c r="C676" s="16" t="s">
        <v>294</v>
      </c>
      <c r="D676" s="16"/>
      <c r="E676" s="16"/>
      <c r="G676" s="45">
        <f t="shared" si="3"/>
        <v>1000</v>
      </c>
      <c r="H676" s="45">
        <f t="shared" si="3"/>
        <v>1000</v>
      </c>
    </row>
    <row r="677" spans="2:8" ht="15.75" customHeight="1">
      <c r="B677" s="10" t="s">
        <v>299</v>
      </c>
      <c r="D677" s="10" t="s">
        <v>300</v>
      </c>
      <c r="G677" s="45">
        <f t="shared" si="3"/>
        <v>1000</v>
      </c>
      <c r="H677" s="45">
        <f t="shared" si="3"/>
        <v>1000</v>
      </c>
    </row>
    <row r="678" spans="5:8" ht="15.75" customHeight="1">
      <c r="E678" s="10" t="s">
        <v>301</v>
      </c>
      <c r="G678" s="45">
        <v>1000</v>
      </c>
      <c r="H678" s="37">
        <v>1000</v>
      </c>
    </row>
    <row r="679" ht="15.75" customHeight="1">
      <c r="G679" s="45"/>
    </row>
    <row r="680" spans="1:8" ht="15.75" customHeight="1">
      <c r="A680" s="80" t="s">
        <v>302</v>
      </c>
      <c r="B680" s="83"/>
      <c r="C680" s="83"/>
      <c r="D680" s="83"/>
      <c r="E680" s="83"/>
      <c r="F680" s="83"/>
      <c r="G680" s="91">
        <f aca="true" t="shared" si="4" ref="G680:H682">SUM(G681)</f>
        <v>160</v>
      </c>
      <c r="H680" s="91">
        <f t="shared" si="4"/>
        <v>160</v>
      </c>
    </row>
    <row r="681" spans="1:8" ht="15.75" customHeight="1">
      <c r="A681" s="15" t="s">
        <v>31</v>
      </c>
      <c r="B681" s="16"/>
      <c r="C681" s="16" t="s">
        <v>32</v>
      </c>
      <c r="D681" s="16"/>
      <c r="E681" s="16"/>
      <c r="G681" s="45">
        <f t="shared" si="4"/>
        <v>160</v>
      </c>
      <c r="H681" s="45">
        <f t="shared" si="4"/>
        <v>160</v>
      </c>
    </row>
    <row r="682" spans="3:8" ht="15.75" customHeight="1">
      <c r="C682" s="10" t="s">
        <v>223</v>
      </c>
      <c r="D682" s="10" t="s">
        <v>224</v>
      </c>
      <c r="G682" s="45">
        <f t="shared" si="4"/>
        <v>160</v>
      </c>
      <c r="H682" s="45">
        <f t="shared" si="4"/>
        <v>160</v>
      </c>
    </row>
    <row r="683" spans="5:8" ht="15.75" customHeight="1">
      <c r="E683" s="10" t="s">
        <v>292</v>
      </c>
      <c r="G683" s="45">
        <v>160</v>
      </c>
      <c r="H683" s="37">
        <v>160</v>
      </c>
    </row>
    <row r="684" ht="15.75" customHeight="1">
      <c r="G684" s="45"/>
    </row>
    <row r="685" spans="1:8" ht="15.75" customHeight="1">
      <c r="A685" s="80" t="s">
        <v>303</v>
      </c>
      <c r="B685" s="83"/>
      <c r="C685" s="83"/>
      <c r="D685" s="83"/>
      <c r="E685" s="83"/>
      <c r="F685" s="83"/>
      <c r="G685" s="91">
        <f>SUM(G699)+G691+G686</f>
        <v>796</v>
      </c>
      <c r="H685" s="91">
        <f>SUM(H699)+H691+H686+H694</f>
        <v>2015</v>
      </c>
    </row>
    <row r="686" spans="1:8" ht="15.75" customHeight="1">
      <c r="A686" s="15" t="s">
        <v>23</v>
      </c>
      <c r="B686" s="16"/>
      <c r="C686" s="16" t="s">
        <v>156</v>
      </c>
      <c r="D686" s="16"/>
      <c r="E686" s="16"/>
      <c r="G686" s="44">
        <f>G687</f>
        <v>0</v>
      </c>
      <c r="H686" s="44">
        <f>H687</f>
        <v>953</v>
      </c>
    </row>
    <row r="687" spans="2:8" ht="15.75" customHeight="1">
      <c r="B687" s="10" t="s">
        <v>157</v>
      </c>
      <c r="D687" s="10" t="s">
        <v>158</v>
      </c>
      <c r="G687" s="45">
        <f>SUM(G688:G689)</f>
        <v>0</v>
      </c>
      <c r="H687" s="45">
        <f>SUM(H688:H689)</f>
        <v>953</v>
      </c>
    </row>
    <row r="688" spans="1:8" ht="15.75" customHeight="1">
      <c r="A688" s="12"/>
      <c r="C688" s="10" t="s">
        <v>159</v>
      </c>
      <c r="D688" s="10" t="s">
        <v>160</v>
      </c>
      <c r="G688" s="44"/>
      <c r="H688" s="45">
        <v>943</v>
      </c>
    </row>
    <row r="689" spans="3:8" ht="15.75" customHeight="1">
      <c r="C689" s="10" t="s">
        <v>246</v>
      </c>
      <c r="D689" s="10" t="s">
        <v>247</v>
      </c>
      <c r="G689" s="44"/>
      <c r="H689" s="45">
        <v>10</v>
      </c>
    </row>
    <row r="690" spans="1:8" ht="15.75" customHeight="1">
      <c r="A690" s="15"/>
      <c r="G690" s="44"/>
      <c r="H690" s="44"/>
    </row>
    <row r="691" spans="1:8" ht="15.75" customHeight="1">
      <c r="A691" s="15" t="s">
        <v>25</v>
      </c>
      <c r="B691" s="16"/>
      <c r="C691" s="16" t="s">
        <v>172</v>
      </c>
      <c r="D691" s="20"/>
      <c r="E691" s="20"/>
      <c r="G691" s="44">
        <f>G692</f>
        <v>0</v>
      </c>
      <c r="H691" s="44">
        <f>H692</f>
        <v>256</v>
      </c>
    </row>
    <row r="692" spans="4:8" ht="15.75" customHeight="1">
      <c r="D692" s="23" t="s">
        <v>173</v>
      </c>
      <c r="G692" s="44"/>
      <c r="H692" s="45">
        <v>256</v>
      </c>
    </row>
    <row r="693" spans="1:8" ht="15.75" customHeight="1">
      <c r="A693" s="12"/>
      <c r="B693" s="12"/>
      <c r="C693" s="12"/>
      <c r="D693" s="12"/>
      <c r="E693" s="12"/>
      <c r="F693" s="12"/>
      <c r="G693" s="12"/>
      <c r="H693" s="12"/>
    </row>
    <row r="694" spans="1:8" ht="15.75" customHeight="1">
      <c r="A694" s="46" t="s">
        <v>27</v>
      </c>
      <c r="B694" s="12"/>
      <c r="C694" s="16" t="s">
        <v>28</v>
      </c>
      <c r="D694" s="12"/>
      <c r="E694" s="12"/>
      <c r="F694" s="12"/>
      <c r="G694" s="79">
        <f aca="true" t="shared" si="5" ref="G694:H696">G695</f>
        <v>0</v>
      </c>
      <c r="H694" s="79">
        <f t="shared" si="5"/>
        <v>10</v>
      </c>
    </row>
    <row r="695" spans="1:8" ht="15.75" customHeight="1">
      <c r="A695" s="22"/>
      <c r="B695" s="10" t="s">
        <v>211</v>
      </c>
      <c r="C695" s="23"/>
      <c r="D695" s="10" t="s">
        <v>212</v>
      </c>
      <c r="E695" s="23"/>
      <c r="G695" s="45">
        <f t="shared" si="5"/>
        <v>0</v>
      </c>
      <c r="H695" s="45">
        <f t="shared" si="5"/>
        <v>10</v>
      </c>
    </row>
    <row r="696" spans="3:8" ht="15.75" customHeight="1">
      <c r="C696" s="10" t="s">
        <v>213</v>
      </c>
      <c r="D696" s="10" t="s">
        <v>214</v>
      </c>
      <c r="G696" s="45">
        <f t="shared" si="5"/>
        <v>0</v>
      </c>
      <c r="H696" s="45">
        <v>10</v>
      </c>
    </row>
    <row r="697" spans="5:8" ht="15.75" customHeight="1">
      <c r="E697" s="23" t="s">
        <v>215</v>
      </c>
      <c r="G697" s="44"/>
      <c r="H697" s="44"/>
    </row>
    <row r="698" spans="1:8" ht="15.75" customHeight="1">
      <c r="A698" s="15"/>
      <c r="G698" s="44"/>
      <c r="H698" s="44"/>
    </row>
    <row r="699" spans="1:8" ht="15.75" customHeight="1">
      <c r="A699" s="15" t="s">
        <v>31</v>
      </c>
      <c r="B699" s="16"/>
      <c r="C699" s="16" t="s">
        <v>32</v>
      </c>
      <c r="D699" s="16"/>
      <c r="E699" s="16"/>
      <c r="G699" s="45">
        <f>SUM(G700)</f>
        <v>796</v>
      </c>
      <c r="H699" s="45">
        <f>SUM(H700)</f>
        <v>796</v>
      </c>
    </row>
    <row r="700" spans="3:8" ht="15.75" customHeight="1">
      <c r="C700" s="10" t="s">
        <v>223</v>
      </c>
      <c r="D700" s="10" t="s">
        <v>224</v>
      </c>
      <c r="G700" s="45">
        <f>SUM(G701)</f>
        <v>796</v>
      </c>
      <c r="H700" s="45">
        <f>SUM(H701)</f>
        <v>796</v>
      </c>
    </row>
    <row r="701" spans="5:8" ht="15.75" customHeight="1">
      <c r="E701" s="10" t="s">
        <v>304</v>
      </c>
      <c r="G701" s="45">
        <v>796</v>
      </c>
      <c r="H701" s="37">
        <v>796</v>
      </c>
    </row>
    <row r="702" ht="15.75" customHeight="1">
      <c r="G702" s="45"/>
    </row>
    <row r="703" spans="1:8" ht="15.75" customHeight="1">
      <c r="A703" s="80" t="s">
        <v>305</v>
      </c>
      <c r="B703" s="85"/>
      <c r="C703" s="85"/>
      <c r="D703" s="85"/>
      <c r="E703" s="85"/>
      <c r="F703" s="83"/>
      <c r="G703" s="91">
        <f>SUM(G704)</f>
        <v>5100</v>
      </c>
      <c r="H703" s="91">
        <f>SUM(H704)</f>
        <v>5936</v>
      </c>
    </row>
    <row r="704" spans="1:8" ht="15.75" customHeight="1">
      <c r="A704" s="15" t="s">
        <v>29</v>
      </c>
      <c r="C704" s="16" t="s">
        <v>294</v>
      </c>
      <c r="D704" s="16"/>
      <c r="E704" s="16"/>
      <c r="G704" s="45">
        <f>G705+G708</f>
        <v>5100</v>
      </c>
      <c r="H704" s="45">
        <f>H705+H708</f>
        <v>5936</v>
      </c>
    </row>
    <row r="705" spans="2:8" ht="15.75" customHeight="1">
      <c r="B705" s="10" t="s">
        <v>306</v>
      </c>
      <c r="D705" s="10" t="s">
        <v>307</v>
      </c>
      <c r="G705" s="45">
        <f>SUM(G706)+G707</f>
        <v>1200</v>
      </c>
      <c r="H705" s="45">
        <f>SUM(H706)+H707</f>
        <v>1200</v>
      </c>
    </row>
    <row r="706" spans="5:8" ht="15.75" customHeight="1">
      <c r="E706" s="10" t="s">
        <v>308</v>
      </c>
      <c r="G706" s="45">
        <v>1200</v>
      </c>
      <c r="H706" s="37">
        <v>1130</v>
      </c>
    </row>
    <row r="707" spans="5:8" ht="15.75" customHeight="1">
      <c r="E707" s="10" t="s">
        <v>367</v>
      </c>
      <c r="G707" s="45"/>
      <c r="H707" s="37">
        <v>70</v>
      </c>
    </row>
    <row r="708" spans="2:8" ht="15.75" customHeight="1">
      <c r="B708" s="10" t="s">
        <v>309</v>
      </c>
      <c r="D708" s="10" t="s">
        <v>310</v>
      </c>
      <c r="G708" s="45">
        <f>SUM(G709)+G716</f>
        <v>3900</v>
      </c>
      <c r="H708" s="45">
        <f>SUM(H709)+H716</f>
        <v>4736</v>
      </c>
    </row>
    <row r="709" spans="5:8" ht="15.75" customHeight="1">
      <c r="E709" s="10" t="s">
        <v>311</v>
      </c>
      <c r="G709" s="45">
        <f>SUM(G710:G715)</f>
        <v>3900</v>
      </c>
      <c r="H709" s="45">
        <f>SUM(H710:H715)</f>
        <v>3900</v>
      </c>
    </row>
    <row r="710" spans="5:8" ht="15.75" customHeight="1">
      <c r="E710" s="10" t="s">
        <v>368</v>
      </c>
      <c r="G710" s="45">
        <v>1500</v>
      </c>
      <c r="H710" s="37">
        <v>1200</v>
      </c>
    </row>
    <row r="711" spans="5:8" ht="15.75" customHeight="1">
      <c r="E711" s="10" t="s">
        <v>437</v>
      </c>
      <c r="G711" s="45"/>
      <c r="H711" s="37">
        <v>300</v>
      </c>
    </row>
    <row r="712" spans="5:8" ht="15.75" customHeight="1">
      <c r="E712" s="10" t="s">
        <v>369</v>
      </c>
      <c r="G712" s="45">
        <v>800</v>
      </c>
      <c r="H712" s="37">
        <v>800</v>
      </c>
    </row>
    <row r="713" spans="5:8" ht="15.75" customHeight="1">
      <c r="E713" s="10" t="s">
        <v>370</v>
      </c>
      <c r="G713" s="45">
        <v>300</v>
      </c>
      <c r="H713" s="37">
        <v>300</v>
      </c>
    </row>
    <row r="714" spans="5:8" ht="15.75" customHeight="1">
      <c r="E714" s="10" t="s">
        <v>371</v>
      </c>
      <c r="G714" s="45">
        <v>800</v>
      </c>
      <c r="H714" s="37">
        <v>800</v>
      </c>
    </row>
    <row r="715" spans="5:8" ht="15.75" customHeight="1">
      <c r="E715" s="10" t="s">
        <v>372</v>
      </c>
      <c r="G715" s="45">
        <v>500</v>
      </c>
      <c r="H715" s="37">
        <v>500</v>
      </c>
    </row>
    <row r="716" spans="5:8" ht="15.75" customHeight="1">
      <c r="E716" s="10" t="s">
        <v>373</v>
      </c>
      <c r="G716" s="45">
        <f>G717</f>
        <v>0</v>
      </c>
      <c r="H716" s="45">
        <f>H717</f>
        <v>836</v>
      </c>
    </row>
    <row r="717" spans="5:8" ht="15.75" customHeight="1">
      <c r="E717" s="10" t="s">
        <v>374</v>
      </c>
      <c r="G717" s="45"/>
      <c r="H717" s="37">
        <v>836</v>
      </c>
    </row>
    <row r="718" ht="15.75" customHeight="1">
      <c r="G718" s="45"/>
    </row>
    <row r="719" spans="1:8" ht="15.75" customHeight="1">
      <c r="A719" s="149" t="s">
        <v>431</v>
      </c>
      <c r="B719" s="150"/>
      <c r="C719" s="150"/>
      <c r="D719" s="150"/>
      <c r="E719" s="150"/>
      <c r="F719" s="150"/>
      <c r="G719" s="151">
        <v>0</v>
      </c>
      <c r="H719" s="152">
        <f>H720</f>
        <v>60000</v>
      </c>
    </row>
    <row r="720" spans="1:8" ht="15.75" customHeight="1">
      <c r="A720" s="9" t="s">
        <v>41</v>
      </c>
      <c r="C720" s="10" t="s">
        <v>40</v>
      </c>
      <c r="G720" s="45">
        <v>0</v>
      </c>
      <c r="H720" s="37">
        <f>H721</f>
        <v>60000</v>
      </c>
    </row>
    <row r="721" spans="2:8" ht="15.75" customHeight="1">
      <c r="B721" s="10" t="s">
        <v>438</v>
      </c>
      <c r="D721" s="10" t="s">
        <v>439</v>
      </c>
      <c r="G721" s="45">
        <v>0</v>
      </c>
      <c r="H721" s="37">
        <v>60000</v>
      </c>
    </row>
    <row r="722" ht="15.75" customHeight="1">
      <c r="G722" s="45"/>
    </row>
    <row r="723" spans="1:8" ht="15.75" customHeight="1">
      <c r="A723" s="95"/>
      <c r="B723" s="96"/>
      <c r="C723" s="97" t="s">
        <v>312</v>
      </c>
      <c r="D723" s="97"/>
      <c r="E723" s="97"/>
      <c r="F723" s="98">
        <f>F11+F85+F160+F224+F250+F344+F404+F455+F490+F558+F593+F623</f>
        <v>35</v>
      </c>
      <c r="G723" s="99">
        <f>G10+G85+G111+G123+G136+G150+G160+G203+G211+G215+G224+G250+G303+G321+G326+G344+G385+G400+G404+G447+G455+G490+G547+G558+G593+G623+G670+G675+G680+G685+G703+G665+G694</f>
        <v>487338</v>
      </c>
      <c r="H723" s="99">
        <f>H10+H85+H111+H123+H136+H150+H160+H203+H211+H215+H224+H250+H303+H321+H326+H344+H385+H400+H404+H447+H455+H490+H547+H558+H593+H623+H670+H675+H680+H685+H703+H665</f>
        <v>513153</v>
      </c>
    </row>
    <row r="724" spans="3:8" ht="15.75" customHeight="1">
      <c r="C724" s="16"/>
      <c r="D724" s="16"/>
      <c r="E724" s="16"/>
      <c r="F724" s="67"/>
      <c r="G724" s="44"/>
      <c r="H724" s="44"/>
    </row>
    <row r="725" spans="1:9" ht="15.75" customHeight="1">
      <c r="A725" s="15" t="s">
        <v>23</v>
      </c>
      <c r="B725" s="16"/>
      <c r="C725" s="10" t="s">
        <v>156</v>
      </c>
      <c r="G725" s="45">
        <f>G11+G86+G124+G137+G161+G225+G251+G345+G405+G456+G491+G559+G594+G624+G686</f>
        <v>65691</v>
      </c>
      <c r="H725" s="45">
        <f>H11+H86+H124+H137+H161+H225+H251+H345+H405+H456+H491+H559+H594+H624+H686</f>
        <v>78707</v>
      </c>
      <c r="I725" s="78"/>
    </row>
    <row r="726" spans="1:9" ht="15.75" customHeight="1">
      <c r="A726" s="15" t="s">
        <v>25</v>
      </c>
      <c r="B726" s="16"/>
      <c r="C726" s="10" t="s">
        <v>172</v>
      </c>
      <c r="D726" s="144"/>
      <c r="E726" s="144"/>
      <c r="G726" s="45">
        <f>G23+G91+G128+G141+G167+G231+G260+G351+G410+G461+G499+G565+G599+G631+G691</f>
        <v>17429</v>
      </c>
      <c r="H726" s="45">
        <f>H23+H91+H128+H141+H167+H231+H260+H351+H410+H461+H499+H565+H599+H631+H691</f>
        <v>20253</v>
      </c>
      <c r="I726" s="78"/>
    </row>
    <row r="727" spans="1:9" ht="15.75" customHeight="1">
      <c r="A727" s="15" t="s">
        <v>27</v>
      </c>
      <c r="B727" s="16"/>
      <c r="C727" s="10" t="s">
        <v>28</v>
      </c>
      <c r="G727" s="45">
        <f>G29+G96+G112+G151+G172+G204+G216+G236+G265+G304+G327+G356+G386+G416+G448+G466+G504+G570+G604+G637+G130+G694</f>
        <v>121140</v>
      </c>
      <c r="H727" s="45">
        <f>H29+H96+H112+H151+H172+H204+H216+H236+H265+H304+H327+H356+H386+H416+H448+H466+H504+H570+H604+H637+H130+H694+H143</f>
        <v>149565</v>
      </c>
      <c r="I727" s="78"/>
    </row>
    <row r="728" spans="1:9" ht="15.75" customHeight="1">
      <c r="A728" s="15" t="s">
        <v>29</v>
      </c>
      <c r="C728" s="10" t="s">
        <v>294</v>
      </c>
      <c r="G728" s="45">
        <f>G704+G676+G671</f>
        <v>9100</v>
      </c>
      <c r="H728" s="45">
        <f>H704+H676+H671</f>
        <v>9936</v>
      </c>
      <c r="I728" s="78"/>
    </row>
    <row r="729" spans="1:9" ht="15.75" customHeight="1">
      <c r="A729" s="15" t="s">
        <v>31</v>
      </c>
      <c r="B729" s="16"/>
      <c r="C729" s="10" t="s">
        <v>32</v>
      </c>
      <c r="G729" s="45">
        <f>G64+G318+G322+G341+G401+G548+G666+G681+G699</f>
        <v>171976</v>
      </c>
      <c r="H729" s="45">
        <f>H64+H318+H322+H341+H401+H548+H666+H681+H699</f>
        <v>150353</v>
      </c>
      <c r="I729" s="78"/>
    </row>
    <row r="730" spans="1:9" ht="15.75" customHeight="1">
      <c r="A730" s="15" t="s">
        <v>34</v>
      </c>
      <c r="B730" s="16"/>
      <c r="C730" s="10" t="s">
        <v>35</v>
      </c>
      <c r="G730" s="45">
        <f>G293+G538+G119</f>
        <v>63000</v>
      </c>
      <c r="H730" s="45">
        <f>H293+H538+H119</f>
        <v>62789</v>
      </c>
      <c r="I730" s="78"/>
    </row>
    <row r="731" spans="1:9" ht="15.75" customHeight="1">
      <c r="A731" s="15" t="s">
        <v>36</v>
      </c>
      <c r="B731" s="16"/>
      <c r="C731" s="10" t="s">
        <v>37</v>
      </c>
      <c r="G731" s="45">
        <f>G299+G443+G589+G554+G543</f>
        <v>34000</v>
      </c>
      <c r="H731" s="45">
        <f>H299+H443+H589+H554+H543</f>
        <v>36542</v>
      </c>
      <c r="I731" s="78"/>
    </row>
    <row r="732" spans="1:9" ht="15.75" customHeight="1">
      <c r="A732" s="15" t="s">
        <v>38</v>
      </c>
      <c r="B732" s="16"/>
      <c r="C732" s="10" t="s">
        <v>39</v>
      </c>
      <c r="G732" s="45">
        <f>G208+G212+G78</f>
        <v>5002</v>
      </c>
      <c r="H732" s="45">
        <f>H208+H212+H78</f>
        <v>5008</v>
      </c>
      <c r="I732" s="78"/>
    </row>
    <row r="733" spans="1:9" ht="15.75" customHeight="1">
      <c r="A733" s="15" t="s">
        <v>41</v>
      </c>
      <c r="B733" s="16"/>
      <c r="C733" s="16" t="s">
        <v>40</v>
      </c>
      <c r="D733" s="16"/>
      <c r="E733" s="16"/>
      <c r="G733" s="45">
        <f>G719</f>
        <v>0</v>
      </c>
      <c r="H733" s="45">
        <f>H719</f>
        <v>60000</v>
      </c>
      <c r="I733" s="78"/>
    </row>
    <row r="734" spans="7:9" ht="15.75" customHeight="1">
      <c r="G734" s="44">
        <f>SUM(G725:G733)</f>
        <v>487338</v>
      </c>
      <c r="H734" s="44">
        <f>SUM(H725:H733)</f>
        <v>573153</v>
      </c>
      <c r="I734" s="78"/>
    </row>
    <row r="735" ht="15.75" customHeight="1">
      <c r="G735" s="45"/>
    </row>
    <row r="736" ht="15.75" customHeight="1">
      <c r="G736" s="45"/>
    </row>
    <row r="737" ht="15.75" customHeight="1">
      <c r="G737" s="45"/>
    </row>
    <row r="738" ht="15.75" customHeight="1">
      <c r="G738" s="45"/>
    </row>
    <row r="739" ht="15.75" customHeight="1">
      <c r="G739" s="45"/>
    </row>
    <row r="740" ht="15.75" customHeight="1">
      <c r="G740" s="45"/>
    </row>
    <row r="741" ht="15.75" customHeight="1">
      <c r="G741" s="45"/>
    </row>
    <row r="742" ht="15.75" customHeight="1">
      <c r="G742" s="45"/>
    </row>
    <row r="743" ht="15.75" customHeight="1">
      <c r="G743" s="45"/>
    </row>
    <row r="744" ht="15.75" customHeight="1">
      <c r="G744" s="45"/>
    </row>
    <row r="745" ht="15.75" customHeight="1">
      <c r="G745" s="45"/>
    </row>
    <row r="746" ht="15.75" customHeight="1">
      <c r="G746" s="45"/>
    </row>
    <row r="747" ht="15.75" customHeight="1">
      <c r="G747" s="45"/>
    </row>
    <row r="748" ht="15.75" customHeight="1">
      <c r="G748" s="45"/>
    </row>
    <row r="749" ht="15.75" customHeight="1">
      <c r="G749" s="45"/>
    </row>
    <row r="750" ht="15.75" customHeight="1">
      <c r="G750" s="45"/>
    </row>
    <row r="751" ht="15.75" customHeight="1">
      <c r="G751" s="45"/>
    </row>
    <row r="752" ht="15.75" customHeight="1">
      <c r="G752" s="45"/>
    </row>
    <row r="753" ht="15.75" customHeight="1">
      <c r="G753" s="45"/>
    </row>
  </sheetData>
  <sheetProtection selectLockedCells="1" selectUnlockedCells="1"/>
  <mergeCells count="10">
    <mergeCell ref="A2:H2"/>
    <mergeCell ref="F8:F9"/>
    <mergeCell ref="A1:H1"/>
    <mergeCell ref="A4:H4"/>
    <mergeCell ref="A5:H5"/>
    <mergeCell ref="A6:H6"/>
    <mergeCell ref="G7:H7"/>
    <mergeCell ref="G8:G9"/>
    <mergeCell ref="H8:H9"/>
    <mergeCell ref="A8:E9"/>
  </mergeCells>
  <printOptions headings="1" horizontalCentered="1"/>
  <pageMargins left="0.25" right="0.25" top="0.75" bottom="0.75" header="0.3" footer="0.3"/>
  <pageSetup horizontalDpi="300" verticalDpi="300" orientation="portrait" paperSize="9" scale="60" r:id="rId1"/>
  <headerFooter alignWithMargins="0">
    <oddFooter>&amp;C&amp;P. oldal, összesen: &amp;N</oddFooter>
  </headerFooter>
  <rowBreaks count="10" manualBreakCount="10">
    <brk id="77" max="9" man="1"/>
    <brk id="149" max="9" man="1"/>
    <brk id="210" max="7" man="1"/>
    <brk id="279" max="7" man="1"/>
    <brk id="343" max="9" man="1"/>
    <brk id="399" max="7" man="1"/>
    <brk id="465" max="7" man="1"/>
    <brk id="537" max="7" man="1"/>
    <brk id="610" max="7" man="1"/>
    <brk id="68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12.7109375" style="12" customWidth="1"/>
    <col min="4" max="4" width="12.57421875" style="12" customWidth="1"/>
    <col min="5" max="5" width="10.8515625" style="12" customWidth="1"/>
    <col min="6" max="6" width="9.7109375" style="12" customWidth="1"/>
    <col min="7" max="7" width="10.140625" style="12" customWidth="1"/>
    <col min="8" max="8" width="9.8515625" style="12" customWidth="1"/>
    <col min="9" max="16384" width="9.140625" style="12" customWidth="1"/>
  </cols>
  <sheetData>
    <row r="1" spans="1:8" ht="15.75">
      <c r="A1" s="183" t="s">
        <v>446</v>
      </c>
      <c r="B1" s="183"/>
      <c r="C1" s="183"/>
      <c r="D1" s="183"/>
      <c r="E1" s="183"/>
      <c r="F1" s="183"/>
      <c r="G1" s="183"/>
      <c r="H1" s="183"/>
    </row>
    <row r="2" spans="1:8" ht="15.75">
      <c r="A2" s="183" t="s">
        <v>422</v>
      </c>
      <c r="B2" s="183"/>
      <c r="C2" s="183"/>
      <c r="D2" s="183"/>
      <c r="E2" s="183"/>
      <c r="F2" s="183"/>
      <c r="G2" s="183"/>
      <c r="H2" s="183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166" t="s">
        <v>0</v>
      </c>
      <c r="B4" s="166"/>
      <c r="C4" s="166"/>
      <c r="D4" s="166"/>
      <c r="E4" s="166"/>
      <c r="F4" s="166"/>
      <c r="G4" s="166"/>
      <c r="H4" s="166"/>
    </row>
    <row r="5" spans="1:8" ht="15.75">
      <c r="A5" s="166" t="s">
        <v>313</v>
      </c>
      <c r="B5" s="166"/>
      <c r="C5" s="166"/>
      <c r="D5" s="166"/>
      <c r="E5" s="166"/>
      <c r="F5" s="166"/>
      <c r="G5" s="166"/>
      <c r="H5" s="166"/>
    </row>
    <row r="6" spans="1:8" ht="15.75">
      <c r="A6" s="166" t="s">
        <v>145</v>
      </c>
      <c r="B6" s="166"/>
      <c r="C6" s="166"/>
      <c r="D6" s="166"/>
      <c r="E6" s="166"/>
      <c r="F6" s="166"/>
      <c r="G6" s="166"/>
      <c r="H6" s="166"/>
    </row>
    <row r="7" spans="1:8" ht="15.75">
      <c r="A7" s="11"/>
      <c r="B7" s="11"/>
      <c r="C7" s="11"/>
      <c r="D7" s="13"/>
      <c r="E7" s="189" t="s">
        <v>418</v>
      </c>
      <c r="F7" s="189"/>
      <c r="G7" s="189"/>
      <c r="H7" s="189"/>
    </row>
    <row r="8" spans="1:8" ht="12.75" customHeight="1">
      <c r="A8" s="190" t="s">
        <v>146</v>
      </c>
      <c r="B8" s="190"/>
      <c r="C8" s="190"/>
      <c r="D8" s="190"/>
      <c r="E8" s="188" t="s">
        <v>147</v>
      </c>
      <c r="F8" s="188" t="s">
        <v>148</v>
      </c>
      <c r="G8" s="188" t="s">
        <v>149</v>
      </c>
      <c r="H8" s="188" t="s">
        <v>150</v>
      </c>
    </row>
    <row r="9" spans="1:8" ht="15.75">
      <c r="A9" s="190"/>
      <c r="B9" s="190"/>
      <c r="C9" s="190"/>
      <c r="D9" s="190"/>
      <c r="E9" s="188"/>
      <c r="F9" s="188"/>
      <c r="G9" s="188"/>
      <c r="H9" s="188"/>
    </row>
    <row r="10" spans="1:8" ht="15.75">
      <c r="A10" s="190"/>
      <c r="B10" s="190"/>
      <c r="C10" s="190"/>
      <c r="D10" s="190"/>
      <c r="E10" s="188"/>
      <c r="F10" s="188"/>
      <c r="G10" s="188"/>
      <c r="H10" s="188"/>
    </row>
    <row r="11" spans="1:8" ht="15" customHeight="1">
      <c r="A11" s="190"/>
      <c r="B11" s="190"/>
      <c r="C11" s="190"/>
      <c r="D11" s="190"/>
      <c r="E11" s="188"/>
      <c r="F11" s="188"/>
      <c r="G11" s="188"/>
      <c r="H11" s="188"/>
    </row>
    <row r="12" spans="1:8" ht="15.75">
      <c r="A12" s="9" t="s">
        <v>314</v>
      </c>
      <c r="B12" s="113"/>
      <c r="C12" s="113"/>
      <c r="D12" s="113"/>
      <c r="E12" s="34">
        <v>139581</v>
      </c>
      <c r="F12" s="39"/>
      <c r="G12" s="50"/>
      <c r="H12" s="50">
        <v>139581</v>
      </c>
    </row>
    <row r="13" spans="1:8" ht="15.75">
      <c r="A13" s="9" t="s">
        <v>73</v>
      </c>
      <c r="B13" s="10"/>
      <c r="C13" s="10"/>
      <c r="D13" s="10"/>
      <c r="E13" s="34">
        <v>1871</v>
      </c>
      <c r="F13" s="50"/>
      <c r="G13" s="50"/>
      <c r="H13" s="50">
        <v>1871</v>
      </c>
    </row>
    <row r="14" spans="1:8" ht="15.75">
      <c r="A14" s="9" t="s">
        <v>78</v>
      </c>
      <c r="B14" s="10"/>
      <c r="C14" s="10"/>
      <c r="D14" s="10"/>
      <c r="E14" s="34">
        <v>50820</v>
      </c>
      <c r="F14" s="50"/>
      <c r="G14" s="50"/>
      <c r="H14" s="50">
        <v>50820</v>
      </c>
    </row>
    <row r="15" spans="1:8" ht="15.75">
      <c r="A15" s="9" t="s">
        <v>243</v>
      </c>
      <c r="B15" s="10"/>
      <c r="C15" s="10"/>
      <c r="D15" s="10"/>
      <c r="E15" s="34">
        <v>8679</v>
      </c>
      <c r="F15" s="50"/>
      <c r="G15" s="50"/>
      <c r="H15" s="50">
        <v>8679</v>
      </c>
    </row>
    <row r="16" spans="1:8" ht="15.75">
      <c r="A16" s="9" t="s">
        <v>244</v>
      </c>
      <c r="B16" s="10"/>
      <c r="C16" s="10"/>
      <c r="D16" s="9"/>
      <c r="E16" s="34">
        <v>5688</v>
      </c>
      <c r="F16" s="50"/>
      <c r="G16" s="50"/>
      <c r="H16" s="50">
        <v>5688</v>
      </c>
    </row>
    <row r="17" spans="1:8" ht="15.75">
      <c r="A17" s="9" t="s">
        <v>245</v>
      </c>
      <c r="B17" s="10"/>
      <c r="C17" s="10"/>
      <c r="D17" s="28"/>
      <c r="E17" s="73">
        <v>3800</v>
      </c>
      <c r="F17" s="50"/>
      <c r="G17" s="50"/>
      <c r="H17" s="50">
        <v>3800</v>
      </c>
    </row>
    <row r="18" spans="1:8" ht="15.75">
      <c r="A18" s="9" t="s">
        <v>113</v>
      </c>
      <c r="B18" s="10"/>
      <c r="C18" s="10"/>
      <c r="D18" s="10"/>
      <c r="E18" s="39"/>
      <c r="F18" s="50">
        <v>5541</v>
      </c>
      <c r="G18" s="50"/>
      <c r="H18" s="50">
        <v>5541</v>
      </c>
    </row>
    <row r="19" spans="1:8" ht="15.75">
      <c r="A19" s="9" t="s">
        <v>116</v>
      </c>
      <c r="B19" s="10"/>
      <c r="C19" s="10"/>
      <c r="D19" s="10"/>
      <c r="E19" s="34"/>
      <c r="F19" s="50">
        <v>1116</v>
      </c>
      <c r="G19" s="50"/>
      <c r="H19" s="50">
        <v>1116</v>
      </c>
    </row>
    <row r="20" spans="1:8" ht="15.75">
      <c r="A20" s="9" t="s">
        <v>251</v>
      </c>
      <c r="B20" s="10"/>
      <c r="C20" s="10"/>
      <c r="D20" s="10"/>
      <c r="E20" s="34">
        <v>2000</v>
      </c>
      <c r="F20" s="50"/>
      <c r="G20" s="50"/>
      <c r="H20" s="50">
        <v>2000</v>
      </c>
    </row>
    <row r="21" spans="1:8" ht="15.75">
      <c r="A21" s="9" t="s">
        <v>254</v>
      </c>
      <c r="B21" s="10"/>
      <c r="C21" s="10"/>
      <c r="D21" s="10"/>
      <c r="E21" s="34">
        <v>17000</v>
      </c>
      <c r="F21" s="50"/>
      <c r="G21" s="50"/>
      <c r="H21" s="50">
        <v>17000</v>
      </c>
    </row>
    <row r="22" spans="1:8" ht="15.75">
      <c r="A22" s="9" t="s">
        <v>255</v>
      </c>
      <c r="B22" s="10"/>
      <c r="C22" s="10"/>
      <c r="D22" s="10"/>
      <c r="E22" s="34">
        <v>4200</v>
      </c>
      <c r="F22" s="50"/>
      <c r="G22" s="50"/>
      <c r="H22" s="50">
        <v>4200</v>
      </c>
    </row>
    <row r="23" spans="1:8" ht="15.75">
      <c r="A23" s="9" t="s">
        <v>117</v>
      </c>
      <c r="B23" s="10"/>
      <c r="C23" s="10"/>
      <c r="D23" s="10"/>
      <c r="E23" s="34">
        <v>110305</v>
      </c>
      <c r="F23" s="50"/>
      <c r="G23" s="50"/>
      <c r="H23" s="50">
        <v>110305</v>
      </c>
    </row>
    <row r="24" spans="1:8" ht="15.75">
      <c r="A24" s="9" t="s">
        <v>271</v>
      </c>
      <c r="B24" s="10"/>
      <c r="C24" s="10"/>
      <c r="D24" s="10"/>
      <c r="E24" s="34">
        <v>3320</v>
      </c>
      <c r="F24" s="50"/>
      <c r="G24" s="50"/>
      <c r="H24" s="50">
        <v>3320</v>
      </c>
    </row>
    <row r="25" spans="1:8" ht="15.75">
      <c r="A25" s="9" t="s">
        <v>272</v>
      </c>
      <c r="B25" s="10"/>
      <c r="C25" s="10"/>
      <c r="D25" s="10"/>
      <c r="E25" s="73">
        <v>903</v>
      </c>
      <c r="F25" s="50"/>
      <c r="G25" s="50"/>
      <c r="H25" s="50">
        <v>903</v>
      </c>
    </row>
    <row r="26" spans="1:8" ht="15.75">
      <c r="A26" s="9" t="s">
        <v>119</v>
      </c>
      <c r="B26" s="10"/>
      <c r="C26" s="10"/>
      <c r="D26" s="10"/>
      <c r="E26" s="34">
        <v>3500</v>
      </c>
      <c r="F26" s="50"/>
      <c r="G26" s="50"/>
      <c r="H26" s="50">
        <v>3500</v>
      </c>
    </row>
    <row r="27" spans="1:8" ht="15.75">
      <c r="A27" s="9" t="s">
        <v>120</v>
      </c>
      <c r="B27" s="10"/>
      <c r="C27" s="10"/>
      <c r="D27" s="10"/>
      <c r="E27" s="34">
        <v>4828</v>
      </c>
      <c r="F27" s="50"/>
      <c r="G27" s="50"/>
      <c r="H27" s="50">
        <v>4828</v>
      </c>
    </row>
    <row r="28" spans="1:8" ht="15.75">
      <c r="A28" s="9" t="s">
        <v>273</v>
      </c>
      <c r="B28" s="10"/>
      <c r="C28" s="10"/>
      <c r="D28" s="10"/>
      <c r="E28" s="39"/>
      <c r="F28" s="50">
        <v>450</v>
      </c>
      <c r="G28" s="50"/>
      <c r="H28" s="50">
        <v>450</v>
      </c>
    </row>
    <row r="29" spans="1:8" ht="15.75">
      <c r="A29" s="9" t="s">
        <v>414</v>
      </c>
      <c r="B29" s="10"/>
      <c r="C29" s="10"/>
      <c r="D29" s="10"/>
      <c r="E29" s="39"/>
      <c r="F29" s="50">
        <v>2100</v>
      </c>
      <c r="G29" s="50"/>
      <c r="H29" s="50">
        <v>2100</v>
      </c>
    </row>
    <row r="30" spans="1:8" ht="15.75">
      <c r="A30" s="9" t="s">
        <v>123</v>
      </c>
      <c r="B30" s="10"/>
      <c r="C30" s="10"/>
      <c r="D30" s="10"/>
      <c r="E30" s="39"/>
      <c r="F30" s="50">
        <v>27157</v>
      </c>
      <c r="G30" s="50"/>
      <c r="H30" s="50">
        <v>27157</v>
      </c>
    </row>
    <row r="31" spans="1:8" ht="15.75">
      <c r="A31" s="9" t="s">
        <v>275</v>
      </c>
      <c r="B31" s="10"/>
      <c r="C31" s="10"/>
      <c r="D31" s="10"/>
      <c r="E31" s="39"/>
      <c r="F31" s="50">
        <v>455</v>
      </c>
      <c r="G31" s="50"/>
      <c r="H31" s="50">
        <v>455</v>
      </c>
    </row>
    <row r="32" spans="1:8" ht="15.75">
      <c r="A32" s="9" t="s">
        <v>124</v>
      </c>
      <c r="B32" s="10"/>
      <c r="C32" s="10"/>
      <c r="D32" s="10"/>
      <c r="E32" s="39"/>
      <c r="F32" s="50">
        <v>4285</v>
      </c>
      <c r="G32" s="50"/>
      <c r="H32" s="50">
        <v>4285</v>
      </c>
    </row>
    <row r="33" spans="1:8" ht="15.75">
      <c r="A33" s="9" t="s">
        <v>276</v>
      </c>
      <c r="B33" s="10"/>
      <c r="C33" s="10"/>
      <c r="D33" s="10"/>
      <c r="E33" s="39"/>
      <c r="F33" s="50">
        <v>19113</v>
      </c>
      <c r="G33" s="50"/>
      <c r="H33" s="50">
        <v>19113</v>
      </c>
    </row>
    <row r="34" spans="1:8" ht="15.75">
      <c r="A34" s="9" t="s">
        <v>127</v>
      </c>
      <c r="B34" s="10"/>
      <c r="C34" s="10"/>
      <c r="D34" s="10"/>
      <c r="E34" s="34">
        <v>32772</v>
      </c>
      <c r="F34" s="50">
        <v>4221</v>
      </c>
      <c r="G34" s="50"/>
      <c r="H34" s="50">
        <v>36993</v>
      </c>
    </row>
    <row r="35" spans="1:8" ht="15.75">
      <c r="A35" s="9" t="s">
        <v>415</v>
      </c>
      <c r="B35" s="10"/>
      <c r="C35" s="10"/>
      <c r="D35" s="10"/>
      <c r="E35" s="34"/>
      <c r="F35" s="50">
        <v>10925</v>
      </c>
      <c r="G35" s="50"/>
      <c r="H35" s="50">
        <v>10925</v>
      </c>
    </row>
    <row r="36" spans="1:8" ht="15.75">
      <c r="A36" s="9" t="s">
        <v>416</v>
      </c>
      <c r="B36" s="10"/>
      <c r="C36" s="10"/>
      <c r="D36" s="10"/>
      <c r="E36" s="34"/>
      <c r="F36" s="50">
        <v>7696</v>
      </c>
      <c r="G36" s="50"/>
      <c r="H36" s="50">
        <v>7696</v>
      </c>
    </row>
    <row r="37" spans="1:8" ht="15.75">
      <c r="A37" s="9" t="s">
        <v>128</v>
      </c>
      <c r="B37" s="10"/>
      <c r="C37" s="10"/>
      <c r="D37" s="10"/>
      <c r="E37" s="34">
        <v>28658</v>
      </c>
      <c r="F37" s="50"/>
      <c r="G37" s="50"/>
      <c r="H37" s="50">
        <v>28658</v>
      </c>
    </row>
    <row r="38" spans="1:8" ht="15.75">
      <c r="A38" s="9" t="s">
        <v>291</v>
      </c>
      <c r="B38" s="10"/>
      <c r="C38" s="10"/>
      <c r="D38" s="10"/>
      <c r="E38" s="34"/>
      <c r="F38" s="50">
        <v>58</v>
      </c>
      <c r="G38" s="50"/>
      <c r="H38" s="50">
        <v>58</v>
      </c>
    </row>
    <row r="39" spans="1:8" ht="15.75">
      <c r="A39" s="11" t="s">
        <v>293</v>
      </c>
      <c r="B39" s="114"/>
      <c r="C39" s="114"/>
      <c r="D39" s="114"/>
      <c r="E39" s="50"/>
      <c r="F39" s="50"/>
      <c r="G39" s="50">
        <v>3000</v>
      </c>
      <c r="H39" s="50">
        <v>3000</v>
      </c>
    </row>
    <row r="40" spans="1:8" ht="15.75">
      <c r="A40" s="9" t="s">
        <v>298</v>
      </c>
      <c r="B40" s="10"/>
      <c r="C40" s="10"/>
      <c r="D40" s="10"/>
      <c r="E40" s="34"/>
      <c r="F40" s="50"/>
      <c r="G40" s="50">
        <v>1000</v>
      </c>
      <c r="H40" s="50">
        <v>1000</v>
      </c>
    </row>
    <row r="41" spans="1:8" ht="15.75">
      <c r="A41" s="9" t="s">
        <v>302</v>
      </c>
      <c r="B41" s="10"/>
      <c r="C41" s="10"/>
      <c r="D41" s="10"/>
      <c r="E41" s="34"/>
      <c r="F41" s="50">
        <v>160</v>
      </c>
      <c r="G41" s="50"/>
      <c r="H41" s="50">
        <v>160</v>
      </c>
    </row>
    <row r="42" spans="1:8" ht="15.75">
      <c r="A42" s="9" t="s">
        <v>303</v>
      </c>
      <c r="B42" s="10"/>
      <c r="C42" s="10"/>
      <c r="D42" s="10"/>
      <c r="E42" s="34"/>
      <c r="F42" s="50">
        <v>2015</v>
      </c>
      <c r="G42" s="50"/>
      <c r="H42" s="50">
        <v>2015</v>
      </c>
    </row>
    <row r="43" spans="1:8" ht="15.75">
      <c r="A43" s="9" t="s">
        <v>305</v>
      </c>
      <c r="B43" s="10"/>
      <c r="C43" s="10"/>
      <c r="D43" s="10"/>
      <c r="E43" s="34">
        <v>5936</v>
      </c>
      <c r="F43" s="50"/>
      <c r="G43" s="50"/>
      <c r="H43" s="50">
        <v>5936</v>
      </c>
    </row>
    <row r="44" spans="1:8" ht="15.75">
      <c r="A44" s="28" t="s">
        <v>436</v>
      </c>
      <c r="B44" s="28"/>
      <c r="C44" s="28"/>
      <c r="D44" s="28"/>
      <c r="E44" s="34"/>
      <c r="F44" s="50">
        <v>60000</v>
      </c>
      <c r="G44" s="50"/>
      <c r="H44" s="50">
        <v>60000</v>
      </c>
    </row>
    <row r="45" spans="1:8" ht="15.75">
      <c r="A45" s="177" t="s">
        <v>312</v>
      </c>
      <c r="B45" s="177"/>
      <c r="C45" s="177"/>
      <c r="D45" s="177"/>
      <c r="E45" s="137">
        <f>SUM(E12:E44)</f>
        <v>423861</v>
      </c>
      <c r="F45" s="137">
        <f>SUM(F12:F44)</f>
        <v>145292</v>
      </c>
      <c r="G45" s="138">
        <f>SUM(G18:G42)</f>
        <v>4000</v>
      </c>
      <c r="H45" s="138">
        <f>SUM(H12:H44)</f>
        <v>573153</v>
      </c>
    </row>
    <row r="46" spans="7:8" ht="15.75">
      <c r="G46" s="112"/>
      <c r="H46" s="78"/>
    </row>
  </sheetData>
  <sheetProtection selectLockedCells="1" selectUnlockedCells="1"/>
  <mergeCells count="12">
    <mergeCell ref="E8:E11"/>
    <mergeCell ref="F8:F11"/>
    <mergeCell ref="A45:D45"/>
    <mergeCell ref="G8:G11"/>
    <mergeCell ref="H8:H11"/>
    <mergeCell ref="E7:H7"/>
    <mergeCell ref="A1:H1"/>
    <mergeCell ref="A4:H4"/>
    <mergeCell ref="A5:H5"/>
    <mergeCell ref="A6:H6"/>
    <mergeCell ref="A8:D11"/>
    <mergeCell ref="A2:H2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9.140625" style="12" customWidth="1"/>
    <col min="2" max="2" width="17.28125" style="12" customWidth="1"/>
    <col min="3" max="3" width="17.8515625" style="12" customWidth="1"/>
    <col min="4" max="16384" width="9.140625" style="12" customWidth="1"/>
  </cols>
  <sheetData>
    <row r="1" spans="1:3" ht="15.75">
      <c r="A1" s="185" t="s">
        <v>447</v>
      </c>
      <c r="B1" s="185"/>
      <c r="C1" s="185"/>
    </row>
    <row r="2" spans="1:3" ht="15.75">
      <c r="A2" s="191" t="s">
        <v>421</v>
      </c>
      <c r="B2" s="191"/>
      <c r="C2" s="191"/>
    </row>
    <row r="3" spans="1:3" ht="15.75">
      <c r="A3" s="192"/>
      <c r="B3" s="192"/>
      <c r="C3" s="192"/>
    </row>
    <row r="4" spans="1:3" ht="15.75">
      <c r="A4" s="166" t="s">
        <v>0</v>
      </c>
      <c r="B4" s="166"/>
      <c r="C4" s="166"/>
    </row>
    <row r="5" spans="1:3" ht="15.75">
      <c r="A5" s="167" t="s">
        <v>397</v>
      </c>
      <c r="B5" s="167"/>
      <c r="C5" s="167"/>
    </row>
    <row r="6" spans="1:3" ht="15.75">
      <c r="A6" s="167" t="s">
        <v>44</v>
      </c>
      <c r="B6" s="167"/>
      <c r="C6" s="167"/>
    </row>
    <row r="7" spans="1:3" ht="15.75">
      <c r="A7" s="185" t="s">
        <v>45</v>
      </c>
      <c r="B7" s="185"/>
      <c r="C7" s="185"/>
    </row>
    <row r="8" spans="1:3" ht="12.75" customHeight="1">
      <c r="A8" s="193" t="s">
        <v>398</v>
      </c>
      <c r="B8" s="187" t="s">
        <v>155</v>
      </c>
      <c r="C8" s="172" t="s">
        <v>347</v>
      </c>
    </row>
    <row r="9" spans="1:3" ht="24" customHeight="1">
      <c r="A9" s="193"/>
      <c r="B9" s="187"/>
      <c r="C9" s="172"/>
    </row>
    <row r="10" spans="1:3" ht="15.75">
      <c r="A10" s="46" t="s">
        <v>35</v>
      </c>
      <c r="B10" s="78"/>
      <c r="C10" s="78"/>
    </row>
    <row r="11" spans="1:3" ht="15.75">
      <c r="A11" s="12" t="s">
        <v>316</v>
      </c>
      <c r="B11" s="78">
        <v>3000</v>
      </c>
      <c r="C11" s="78">
        <v>2362</v>
      </c>
    </row>
    <row r="12" spans="1:3" ht="15.75">
      <c r="A12" s="12" t="s">
        <v>317</v>
      </c>
      <c r="B12" s="78">
        <v>1500</v>
      </c>
      <c r="C12" s="78">
        <v>1181</v>
      </c>
    </row>
    <row r="13" spans="1:3" ht="15.75">
      <c r="A13" s="12" t="s">
        <v>318</v>
      </c>
      <c r="B13" s="78">
        <v>14500</v>
      </c>
      <c r="C13" s="78">
        <v>11417</v>
      </c>
    </row>
    <row r="14" spans="1:3" ht="15.75">
      <c r="A14" s="12" t="s">
        <v>319</v>
      </c>
      <c r="B14" s="78">
        <v>14500</v>
      </c>
      <c r="C14" s="78">
        <v>11417</v>
      </c>
    </row>
    <row r="15" spans="1:3" ht="15.75">
      <c r="A15" s="12" t="s">
        <v>320</v>
      </c>
      <c r="B15" s="78">
        <v>10000</v>
      </c>
      <c r="C15" s="78">
        <v>7874</v>
      </c>
    </row>
    <row r="16" spans="1:3" ht="15.75">
      <c r="A16" s="12" t="s">
        <v>321</v>
      </c>
      <c r="B16" s="78">
        <v>2000</v>
      </c>
      <c r="C16" s="78">
        <v>1220</v>
      </c>
    </row>
    <row r="17" spans="1:3" ht="15.75">
      <c r="A17" s="12" t="s">
        <v>322</v>
      </c>
      <c r="B17" s="78">
        <v>14500</v>
      </c>
      <c r="C17" s="78">
        <v>11417</v>
      </c>
    </row>
    <row r="18" spans="1:3" ht="15.75">
      <c r="A18" s="12" t="s">
        <v>323</v>
      </c>
      <c r="B18" s="78">
        <v>3000</v>
      </c>
      <c r="C18" s="78">
        <v>2363</v>
      </c>
    </row>
    <row r="19" spans="1:3" ht="15.75">
      <c r="A19" s="12" t="s">
        <v>375</v>
      </c>
      <c r="B19" s="78"/>
      <c r="C19" s="78">
        <v>189</v>
      </c>
    </row>
    <row r="20" spans="1:3" ht="15.75">
      <c r="A20" s="12" t="s">
        <v>376</v>
      </c>
      <c r="B20" s="78"/>
      <c r="C20" s="78">
        <v>13349</v>
      </c>
    </row>
    <row r="21" spans="1:3" ht="15.75">
      <c r="A21" s="52" t="s">
        <v>324</v>
      </c>
      <c r="B21" s="139">
        <f>SUM(B11:B20)</f>
        <v>63000</v>
      </c>
      <c r="C21" s="139">
        <f>SUM(C11:C20)</f>
        <v>62789</v>
      </c>
    </row>
    <row r="22" spans="2:3" ht="15.75">
      <c r="B22" s="78"/>
      <c r="C22" s="78"/>
    </row>
    <row r="23" spans="1:3" ht="15.75">
      <c r="A23" s="46" t="s">
        <v>37</v>
      </c>
      <c r="B23" s="78"/>
      <c r="C23" s="78"/>
    </row>
    <row r="24" spans="1:3" ht="15.75">
      <c r="A24" s="12" t="s">
        <v>325</v>
      </c>
      <c r="B24" s="78">
        <v>500</v>
      </c>
      <c r="C24" s="78">
        <v>394</v>
      </c>
    </row>
    <row r="25" spans="1:3" ht="15.75">
      <c r="A25" s="12" t="s">
        <v>326</v>
      </c>
      <c r="B25" s="78">
        <v>3000</v>
      </c>
      <c r="C25" s="78">
        <v>2362</v>
      </c>
    </row>
    <row r="26" spans="1:3" ht="15.75">
      <c r="A26" s="12" t="s">
        <v>379</v>
      </c>
      <c r="B26" s="78">
        <v>14000</v>
      </c>
      <c r="C26" s="78">
        <v>5474</v>
      </c>
    </row>
    <row r="27" spans="1:3" ht="15.75">
      <c r="A27" s="12" t="s">
        <v>327</v>
      </c>
      <c r="B27" s="78">
        <v>3000</v>
      </c>
      <c r="C27" s="78">
        <v>2362</v>
      </c>
    </row>
    <row r="28" spans="1:3" ht="15.75">
      <c r="A28" s="12" t="s">
        <v>328</v>
      </c>
      <c r="B28" s="78">
        <v>5000</v>
      </c>
      <c r="C28" s="78">
        <v>8972</v>
      </c>
    </row>
    <row r="29" spans="1:3" ht="15.75">
      <c r="A29" s="12" t="s">
        <v>329</v>
      </c>
      <c r="B29" s="78">
        <v>500</v>
      </c>
      <c r="C29" s="78">
        <v>394</v>
      </c>
    </row>
    <row r="30" spans="1:3" ht="15.75">
      <c r="A30" s="12" t="s">
        <v>330</v>
      </c>
      <c r="B30" s="78">
        <v>2000</v>
      </c>
      <c r="C30" s="78">
        <v>3737</v>
      </c>
    </row>
    <row r="31" spans="1:3" ht="15.75">
      <c r="A31" s="12" t="s">
        <v>331</v>
      </c>
      <c r="B31" s="78">
        <v>6000</v>
      </c>
      <c r="C31" s="78">
        <v>4724</v>
      </c>
    </row>
    <row r="32" spans="1:3" ht="15.75">
      <c r="A32" s="12" t="s">
        <v>378</v>
      </c>
      <c r="B32" s="78"/>
      <c r="C32" s="78">
        <v>355</v>
      </c>
    </row>
    <row r="33" spans="1:3" ht="15.75">
      <c r="A33" s="12" t="s">
        <v>377</v>
      </c>
      <c r="B33" s="78"/>
      <c r="C33" s="78">
        <v>7768</v>
      </c>
    </row>
    <row r="34" spans="1:3" ht="15.75">
      <c r="A34" s="52" t="s">
        <v>332</v>
      </c>
      <c r="B34" s="139">
        <f>SUM(B24:B33)</f>
        <v>34000</v>
      </c>
      <c r="C34" s="139">
        <f>SUM(C24:C33)</f>
        <v>36542</v>
      </c>
    </row>
    <row r="35" spans="2:3" ht="15.75">
      <c r="B35" s="78"/>
      <c r="C35" s="78"/>
    </row>
    <row r="36" spans="1:3" ht="15.75">
      <c r="A36" s="46" t="s">
        <v>333</v>
      </c>
      <c r="B36" s="79">
        <f>B21+B34</f>
        <v>97000</v>
      </c>
      <c r="C36" s="79">
        <f>C21+C34</f>
        <v>99331</v>
      </c>
    </row>
  </sheetData>
  <sheetProtection selectLockedCells="1" selectUnlockedCells="1"/>
  <mergeCells count="10">
    <mergeCell ref="A2:C2"/>
    <mergeCell ref="A1:C1"/>
    <mergeCell ref="A3:C3"/>
    <mergeCell ref="A5:C5"/>
    <mergeCell ref="C8:C9"/>
    <mergeCell ref="A8:A9"/>
    <mergeCell ref="B8:B9"/>
    <mergeCell ref="A7:C7"/>
    <mergeCell ref="A6:C6"/>
    <mergeCell ref="A4:C4"/>
  </mergeCells>
  <printOptions headings="1"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12" customWidth="1"/>
    <col min="2" max="2" width="36.421875" style="12" customWidth="1"/>
    <col min="3" max="3" width="10.8515625" style="12" customWidth="1"/>
    <col min="4" max="4" width="11.00390625" style="12" customWidth="1"/>
    <col min="5" max="5" width="11.57421875" style="12" customWidth="1"/>
    <col min="6" max="6" width="11.421875" style="12" customWidth="1"/>
    <col min="7" max="16384" width="9.140625" style="12" customWidth="1"/>
  </cols>
  <sheetData>
    <row r="1" spans="1:6" ht="15.75">
      <c r="A1" s="191" t="s">
        <v>448</v>
      </c>
      <c r="B1" s="191"/>
      <c r="C1" s="191"/>
      <c r="D1" s="191"/>
      <c r="E1" s="191"/>
      <c r="F1" s="191"/>
    </row>
    <row r="2" spans="1:6" ht="15.75">
      <c r="A2" s="191" t="s">
        <v>420</v>
      </c>
      <c r="B2" s="191"/>
      <c r="C2" s="191"/>
      <c r="D2" s="191"/>
      <c r="E2" s="191"/>
      <c r="F2" s="191"/>
    </row>
    <row r="3" spans="2:5" ht="15.75">
      <c r="B3" s="47"/>
      <c r="C3" s="47"/>
      <c r="D3" s="47"/>
      <c r="E3" s="47"/>
    </row>
    <row r="4" spans="1:6" ht="15.75">
      <c r="A4" s="194" t="s">
        <v>0</v>
      </c>
      <c r="B4" s="194"/>
      <c r="C4" s="194"/>
      <c r="D4" s="194"/>
      <c r="E4" s="194"/>
      <c r="F4" s="194"/>
    </row>
    <row r="5" spans="1:6" ht="15.75">
      <c r="A5" s="194" t="s">
        <v>334</v>
      </c>
      <c r="B5" s="194"/>
      <c r="C5" s="194"/>
      <c r="D5" s="194"/>
      <c r="E5" s="194"/>
      <c r="F5" s="194"/>
    </row>
    <row r="6" spans="2:5" ht="15.75">
      <c r="B6" s="194"/>
      <c r="C6" s="194"/>
      <c r="D6" s="194"/>
      <c r="E6" s="194"/>
    </row>
    <row r="7" spans="2:6" ht="15.75">
      <c r="B7" s="48"/>
      <c r="C7" s="194" t="s">
        <v>45</v>
      </c>
      <c r="D7" s="194"/>
      <c r="E7" s="194"/>
      <c r="F7" s="194"/>
    </row>
    <row r="8" spans="1:6" ht="15.75" customHeight="1">
      <c r="A8" s="160" t="s">
        <v>2</v>
      </c>
      <c r="B8" s="160"/>
      <c r="C8" s="196" t="s">
        <v>335</v>
      </c>
      <c r="D8" s="196" t="s">
        <v>336</v>
      </c>
      <c r="E8" s="197" t="s">
        <v>337</v>
      </c>
      <c r="F8" s="195" t="s">
        <v>347</v>
      </c>
    </row>
    <row r="9" spans="1:6" ht="15.75">
      <c r="A9" s="160"/>
      <c r="B9" s="160"/>
      <c r="C9" s="196"/>
      <c r="D9" s="196"/>
      <c r="E9" s="197"/>
      <c r="F9" s="195"/>
    </row>
    <row r="10" spans="1:6" ht="15.75">
      <c r="A10" s="49" t="s">
        <v>4</v>
      </c>
      <c r="B10" s="14" t="s">
        <v>409</v>
      </c>
      <c r="C10" s="126">
        <v>246644</v>
      </c>
      <c r="D10" s="126">
        <v>141095</v>
      </c>
      <c r="E10" s="140">
        <v>102589</v>
      </c>
      <c r="F10" s="141">
        <v>133585</v>
      </c>
    </row>
    <row r="11" spans="1:6" ht="15.75">
      <c r="A11" s="49" t="s">
        <v>6</v>
      </c>
      <c r="B11" s="14" t="s">
        <v>7</v>
      </c>
      <c r="C11" s="126">
        <v>141467</v>
      </c>
      <c r="D11" s="126">
        <v>106222</v>
      </c>
      <c r="E11" s="140">
        <v>96800</v>
      </c>
      <c r="F11" s="141">
        <v>96800</v>
      </c>
    </row>
    <row r="12" spans="1:6" ht="15.75">
      <c r="A12" s="49" t="s">
        <v>8</v>
      </c>
      <c r="B12" s="14" t="s">
        <v>9</v>
      </c>
      <c r="C12" s="126">
        <v>137972</v>
      </c>
      <c r="D12" s="126">
        <v>113018</v>
      </c>
      <c r="E12" s="140">
        <v>90145</v>
      </c>
      <c r="F12" s="141">
        <v>112744</v>
      </c>
    </row>
    <row r="13" spans="1:6" ht="15.75">
      <c r="A13" s="49" t="s">
        <v>10</v>
      </c>
      <c r="B13" s="14" t="s">
        <v>11</v>
      </c>
      <c r="C13" s="126">
        <v>1170</v>
      </c>
      <c r="D13" s="126">
        <v>125</v>
      </c>
      <c r="E13" s="126">
        <v>3304</v>
      </c>
      <c r="F13" s="141">
        <v>350</v>
      </c>
    </row>
    <row r="14" spans="1:6" ht="15.75">
      <c r="A14" s="51"/>
      <c r="B14" s="52" t="s">
        <v>338</v>
      </c>
      <c r="C14" s="139">
        <f>SUM(C10:C13)</f>
        <v>527253</v>
      </c>
      <c r="D14" s="139">
        <f>SUM(D10:D13)</f>
        <v>360460</v>
      </c>
      <c r="E14" s="139">
        <f>SUM(E10:E13)</f>
        <v>292838</v>
      </c>
      <c r="F14" s="139">
        <f>SUM(F10:F13)</f>
        <v>343479</v>
      </c>
    </row>
    <row r="15" spans="1:6" ht="15.75">
      <c r="A15" s="14"/>
      <c r="B15" s="14"/>
      <c r="C15" s="126"/>
      <c r="D15" s="126"/>
      <c r="E15" s="126"/>
      <c r="F15" s="78"/>
    </row>
    <row r="16" spans="1:6" ht="15.75">
      <c r="A16" s="14"/>
      <c r="B16" s="14"/>
      <c r="C16" s="126"/>
      <c r="D16" s="126"/>
      <c r="E16" s="126"/>
      <c r="F16" s="78"/>
    </row>
    <row r="17" spans="1:6" ht="15.75">
      <c r="A17" s="49" t="s">
        <v>23</v>
      </c>
      <c r="B17" s="28" t="s">
        <v>156</v>
      </c>
      <c r="C17" s="73">
        <v>157154</v>
      </c>
      <c r="D17" s="73">
        <v>90467</v>
      </c>
      <c r="E17" s="126">
        <v>65691</v>
      </c>
      <c r="F17" s="78">
        <v>78707</v>
      </c>
    </row>
    <row r="18" spans="1:6" ht="15.75">
      <c r="A18" s="49" t="s">
        <v>25</v>
      </c>
      <c r="B18" s="28" t="s">
        <v>410</v>
      </c>
      <c r="C18" s="142">
        <v>39443</v>
      </c>
      <c r="D18" s="143">
        <v>21667</v>
      </c>
      <c r="E18" s="126">
        <v>17429</v>
      </c>
      <c r="F18" s="78">
        <v>20253</v>
      </c>
    </row>
    <row r="19" spans="1:6" ht="15.75">
      <c r="A19" s="49" t="s">
        <v>27</v>
      </c>
      <c r="B19" s="28" t="s">
        <v>28</v>
      </c>
      <c r="C19" s="73">
        <v>167494</v>
      </c>
      <c r="D19" s="73">
        <v>119596</v>
      </c>
      <c r="E19" s="126">
        <v>121140</v>
      </c>
      <c r="F19" s="78">
        <v>149565</v>
      </c>
    </row>
    <row r="20" spans="1:6" ht="15.75">
      <c r="A20" s="33" t="s">
        <v>29</v>
      </c>
      <c r="B20" s="28" t="s">
        <v>294</v>
      </c>
      <c r="C20" s="73">
        <v>8566</v>
      </c>
      <c r="D20" s="73">
        <v>7883</v>
      </c>
      <c r="E20" s="126">
        <v>9100</v>
      </c>
      <c r="F20" s="78">
        <v>9936</v>
      </c>
    </row>
    <row r="21" spans="1:6" ht="15.75">
      <c r="A21" s="33" t="s">
        <v>31</v>
      </c>
      <c r="B21" s="28" t="s">
        <v>32</v>
      </c>
      <c r="C21" s="73">
        <v>6536</v>
      </c>
      <c r="D21" s="73">
        <v>66954</v>
      </c>
      <c r="E21" s="126">
        <v>171976</v>
      </c>
      <c r="F21" s="78">
        <v>150353</v>
      </c>
    </row>
    <row r="22" spans="1:6" ht="15.75">
      <c r="A22" s="52"/>
      <c r="B22" s="53" t="s">
        <v>339</v>
      </c>
      <c r="C22" s="139">
        <f>SUM(C17:C21)</f>
        <v>379193</v>
      </c>
      <c r="D22" s="139">
        <f>SUM(D17:D21)</f>
        <v>306567</v>
      </c>
      <c r="E22" s="139">
        <f>SUM(E17:E21)</f>
        <v>385336</v>
      </c>
      <c r="F22" s="139">
        <f>SUM(F17:F21)</f>
        <v>408814</v>
      </c>
    </row>
    <row r="23" spans="1:6" ht="15.75">
      <c r="A23" s="49"/>
      <c r="B23" s="71"/>
      <c r="C23" s="127"/>
      <c r="D23" s="127"/>
      <c r="E23" s="127"/>
      <c r="F23" s="127"/>
    </row>
    <row r="24" spans="1:6" ht="15.75">
      <c r="A24" s="49"/>
      <c r="B24" s="14"/>
      <c r="C24" s="126"/>
      <c r="D24" s="126"/>
      <c r="E24" s="126"/>
      <c r="F24" s="78"/>
    </row>
    <row r="25" spans="1:6" ht="15.75">
      <c r="A25" s="49" t="s">
        <v>20</v>
      </c>
      <c r="B25" s="14" t="s">
        <v>19</v>
      </c>
      <c r="C25" s="126">
        <v>399088</v>
      </c>
      <c r="D25" s="126">
        <v>118904</v>
      </c>
      <c r="E25" s="126">
        <v>193900</v>
      </c>
      <c r="F25" s="129">
        <v>228900</v>
      </c>
    </row>
    <row r="26" spans="1:6" ht="15.75">
      <c r="A26" s="14"/>
      <c r="B26" s="49" t="s">
        <v>340</v>
      </c>
      <c r="C26" s="127">
        <f>SUM(C25)</f>
        <v>399088</v>
      </c>
      <c r="D26" s="127">
        <f>SUM(D25)</f>
        <v>118904</v>
      </c>
      <c r="E26" s="127">
        <f>SUM(E25)</f>
        <v>193900</v>
      </c>
      <c r="F26" s="127">
        <f>SUM(F25)</f>
        <v>228900</v>
      </c>
    </row>
    <row r="27" spans="1:6" ht="15.75">
      <c r="A27" s="14"/>
      <c r="B27" s="49"/>
      <c r="C27" s="127"/>
      <c r="D27" s="127"/>
      <c r="E27" s="127"/>
      <c r="F27" s="127"/>
    </row>
    <row r="28" spans="3:6" ht="15.75">
      <c r="C28" s="78"/>
      <c r="D28" s="78"/>
      <c r="E28" s="78"/>
      <c r="F28" s="78"/>
    </row>
    <row r="29" spans="1:6" ht="15.75">
      <c r="A29" s="54" t="s">
        <v>41</v>
      </c>
      <c r="B29" s="12" t="s">
        <v>40</v>
      </c>
      <c r="C29" s="78">
        <v>447947</v>
      </c>
      <c r="D29" s="78">
        <v>238603</v>
      </c>
      <c r="E29" s="78">
        <v>0</v>
      </c>
      <c r="F29" s="78">
        <v>60000</v>
      </c>
    </row>
    <row r="30" spans="2:6" ht="15.75">
      <c r="B30" s="46" t="s">
        <v>341</v>
      </c>
      <c r="C30" s="79">
        <f>SUM(C29)</f>
        <v>447947</v>
      </c>
      <c r="D30" s="79">
        <f>SUM(D29)</f>
        <v>238603</v>
      </c>
      <c r="E30" s="79">
        <f>SUM(E29)</f>
        <v>0</v>
      </c>
      <c r="F30" s="79">
        <f>SUM(F29)</f>
        <v>60000</v>
      </c>
    </row>
  </sheetData>
  <sheetProtection selectLockedCells="1" selectUnlockedCells="1"/>
  <mergeCells count="11">
    <mergeCell ref="A2:F2"/>
    <mergeCell ref="C7:F7"/>
    <mergeCell ref="F8:F9"/>
    <mergeCell ref="A1:F1"/>
    <mergeCell ref="A4:F4"/>
    <mergeCell ref="A5:F5"/>
    <mergeCell ref="B6:E6"/>
    <mergeCell ref="A8:B9"/>
    <mergeCell ref="C8:C9"/>
    <mergeCell ref="D8:D9"/>
    <mergeCell ref="E8:E9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28125" style="12" customWidth="1"/>
    <col min="2" max="2" width="37.57421875" style="12" customWidth="1"/>
    <col min="3" max="3" width="10.8515625" style="12" customWidth="1"/>
    <col min="4" max="4" width="10.140625" style="12" customWidth="1"/>
    <col min="5" max="5" width="9.57421875" style="12" customWidth="1"/>
    <col min="6" max="6" width="12.00390625" style="12" customWidth="1"/>
    <col min="7" max="16384" width="9.140625" style="12" customWidth="1"/>
  </cols>
  <sheetData>
    <row r="1" spans="1:6" ht="15.75" customHeight="1">
      <c r="A1" s="191" t="s">
        <v>440</v>
      </c>
      <c r="B1" s="191"/>
      <c r="C1" s="191"/>
      <c r="D1" s="191"/>
      <c r="E1" s="191"/>
      <c r="F1" s="191"/>
    </row>
    <row r="2" spans="1:6" ht="15.75" customHeight="1">
      <c r="A2" s="191" t="s">
        <v>427</v>
      </c>
      <c r="B2" s="191"/>
      <c r="C2" s="191"/>
      <c r="D2" s="191"/>
      <c r="E2" s="191"/>
      <c r="F2" s="191"/>
    </row>
    <row r="3" spans="2:5" ht="15.75" customHeight="1">
      <c r="B3" s="47"/>
      <c r="C3" s="47"/>
      <c r="D3" s="47"/>
      <c r="E3" s="47"/>
    </row>
    <row r="4" spans="1:6" ht="15.75" customHeight="1">
      <c r="A4" s="194" t="s">
        <v>0</v>
      </c>
      <c r="B4" s="194"/>
      <c r="C4" s="194"/>
      <c r="D4" s="194"/>
      <c r="E4" s="194"/>
      <c r="F4" s="194"/>
    </row>
    <row r="5" spans="1:6" ht="15.75" customHeight="1">
      <c r="A5" s="194" t="s">
        <v>342</v>
      </c>
      <c r="B5" s="194"/>
      <c r="C5" s="194"/>
      <c r="D5" s="194"/>
      <c r="E5" s="194"/>
      <c r="F5" s="194"/>
    </row>
    <row r="6" spans="2:5" ht="15.75" customHeight="1">
      <c r="B6" s="194"/>
      <c r="C6" s="194"/>
      <c r="D6" s="194"/>
      <c r="E6" s="194"/>
    </row>
    <row r="7" spans="2:6" ht="15.75" customHeight="1">
      <c r="B7" s="48"/>
      <c r="C7" s="194" t="s">
        <v>45</v>
      </c>
      <c r="D7" s="194"/>
      <c r="E7" s="194"/>
      <c r="F7" s="194"/>
    </row>
    <row r="8" spans="1:6" ht="15.75" customHeight="1">
      <c r="A8" s="160" t="s">
        <v>2</v>
      </c>
      <c r="B8" s="160"/>
      <c r="C8" s="196" t="s">
        <v>335</v>
      </c>
      <c r="D8" s="196" t="s">
        <v>336</v>
      </c>
      <c r="E8" s="198" t="s">
        <v>337</v>
      </c>
      <c r="F8" s="195" t="s">
        <v>347</v>
      </c>
    </row>
    <row r="9" spans="1:6" ht="15.75" customHeight="1">
      <c r="A9" s="160"/>
      <c r="B9" s="160"/>
      <c r="C9" s="196"/>
      <c r="D9" s="196"/>
      <c r="E9" s="198"/>
      <c r="F9" s="195"/>
    </row>
    <row r="10" spans="1:6" ht="15.75" customHeight="1">
      <c r="A10" s="46" t="s">
        <v>13</v>
      </c>
      <c r="B10" s="12" t="s">
        <v>411</v>
      </c>
      <c r="C10" s="78">
        <v>41967</v>
      </c>
      <c r="D10" s="78">
        <v>291</v>
      </c>
      <c r="E10" s="78">
        <v>0</v>
      </c>
      <c r="F10" s="78">
        <v>6</v>
      </c>
    </row>
    <row r="11" spans="1:6" ht="15.75" customHeight="1">
      <c r="A11" s="46" t="s">
        <v>15</v>
      </c>
      <c r="B11" s="12" t="s">
        <v>16</v>
      </c>
      <c r="C11" s="78">
        <v>26648</v>
      </c>
      <c r="D11" s="78">
        <v>54376</v>
      </c>
      <c r="E11" s="78">
        <v>600</v>
      </c>
      <c r="F11" s="78">
        <v>600</v>
      </c>
    </row>
    <row r="12" spans="1:6" ht="15.75" customHeight="1">
      <c r="A12" s="46" t="s">
        <v>17</v>
      </c>
      <c r="B12" s="12" t="s">
        <v>18</v>
      </c>
      <c r="C12" s="78"/>
      <c r="D12" s="78"/>
      <c r="E12" s="78"/>
      <c r="F12" s="78">
        <v>168</v>
      </c>
    </row>
    <row r="13" spans="1:6" ht="15.75" customHeight="1">
      <c r="A13" s="52"/>
      <c r="B13" s="52" t="s">
        <v>343</v>
      </c>
      <c r="C13" s="139">
        <f>SUM(C10:C12)</f>
        <v>68615</v>
      </c>
      <c r="D13" s="139">
        <f>SUM(D10:D12)</f>
        <v>54667</v>
      </c>
      <c r="E13" s="139">
        <f>SUM(E10:E12)</f>
        <v>600</v>
      </c>
      <c r="F13" s="139">
        <f>SUM(F10:F12)</f>
        <v>774</v>
      </c>
    </row>
    <row r="14" spans="1:6" ht="15.75" customHeight="1">
      <c r="A14" s="46"/>
      <c r="C14" s="78"/>
      <c r="D14" s="78"/>
      <c r="E14" s="78"/>
      <c r="F14" s="78"/>
    </row>
    <row r="15" spans="1:6" ht="15.75" customHeight="1">
      <c r="A15" s="46"/>
      <c r="C15" s="78"/>
      <c r="D15" s="78"/>
      <c r="E15" s="78"/>
      <c r="F15" s="78"/>
    </row>
    <row r="16" spans="1:6" ht="15.75" customHeight="1">
      <c r="A16" s="46" t="s">
        <v>34</v>
      </c>
      <c r="B16" s="10" t="s">
        <v>35</v>
      </c>
      <c r="C16" s="34">
        <v>67567</v>
      </c>
      <c r="D16" s="34">
        <v>10948</v>
      </c>
      <c r="E16" s="78">
        <v>63000</v>
      </c>
      <c r="F16" s="78">
        <v>62789</v>
      </c>
    </row>
    <row r="17" spans="1:6" ht="15.75" customHeight="1">
      <c r="A17" s="46" t="s">
        <v>36</v>
      </c>
      <c r="B17" s="10" t="s">
        <v>37</v>
      </c>
      <c r="C17" s="34"/>
      <c r="D17" s="34">
        <v>13860</v>
      </c>
      <c r="E17" s="78">
        <v>34000</v>
      </c>
      <c r="F17" s="78">
        <v>36542</v>
      </c>
    </row>
    <row r="18" spans="1:6" ht="15.75" customHeight="1">
      <c r="A18" s="46" t="s">
        <v>38</v>
      </c>
      <c r="B18" s="10" t="s">
        <v>39</v>
      </c>
      <c r="C18" s="34">
        <v>2495</v>
      </c>
      <c r="D18" s="34">
        <v>1756</v>
      </c>
      <c r="E18" s="78">
        <v>5002</v>
      </c>
      <c r="F18" s="78">
        <v>5008</v>
      </c>
    </row>
    <row r="19" spans="1:6" ht="15.75" customHeight="1">
      <c r="A19" s="51"/>
      <c r="B19" s="52" t="s">
        <v>344</v>
      </c>
      <c r="C19" s="139">
        <f>SUM(C16:C18)</f>
        <v>70062</v>
      </c>
      <c r="D19" s="139">
        <f>SUM(D16:D18)</f>
        <v>26564</v>
      </c>
      <c r="E19" s="139">
        <f>SUM(E16:E18)</f>
        <v>102002</v>
      </c>
      <c r="F19" s="139">
        <f>SUM(F16:F18)</f>
        <v>104339</v>
      </c>
    </row>
    <row r="20" spans="3:6" ht="15.75" customHeight="1">
      <c r="C20" s="78"/>
      <c r="D20" s="78"/>
      <c r="E20" s="78"/>
      <c r="F20" s="78"/>
    </row>
    <row r="21" spans="3:6" ht="15.75" customHeight="1">
      <c r="C21" s="78"/>
      <c r="D21" s="78"/>
      <c r="E21" s="78"/>
      <c r="F21" s="78"/>
    </row>
    <row r="22" spans="2:6" ht="15.75" customHeight="1">
      <c r="B22" s="46"/>
      <c r="C22" s="78"/>
      <c r="D22" s="78"/>
      <c r="E22" s="78"/>
      <c r="F22" s="78"/>
    </row>
    <row r="23" spans="1:6" ht="15.75" customHeight="1">
      <c r="A23" s="46"/>
      <c r="B23" s="46" t="s">
        <v>131</v>
      </c>
      <c r="C23" s="79">
        <v>994956</v>
      </c>
      <c r="D23" s="79">
        <v>538031</v>
      </c>
      <c r="E23" s="79">
        <v>487338</v>
      </c>
      <c r="F23" s="79">
        <v>573153</v>
      </c>
    </row>
    <row r="24" spans="1:6" ht="15.75" customHeight="1">
      <c r="A24" s="46"/>
      <c r="B24" s="46"/>
      <c r="C24" s="79"/>
      <c r="D24" s="79"/>
      <c r="E24" s="79"/>
      <c r="F24" s="78"/>
    </row>
    <row r="25" spans="1:6" ht="15.75" customHeight="1">
      <c r="A25" s="46"/>
      <c r="B25" s="46" t="s">
        <v>312</v>
      </c>
      <c r="C25" s="79">
        <v>897202</v>
      </c>
      <c r="D25" s="79">
        <v>571734</v>
      </c>
      <c r="E25" s="79">
        <v>487338</v>
      </c>
      <c r="F25" s="79">
        <v>573153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 selectLockedCells="1" selectUnlockedCells="1"/>
  <mergeCells count="11">
    <mergeCell ref="A2:F2"/>
    <mergeCell ref="C7:F7"/>
    <mergeCell ref="F8:F9"/>
    <mergeCell ref="A1:F1"/>
    <mergeCell ref="A4:F4"/>
    <mergeCell ref="A5:F5"/>
    <mergeCell ref="B6:E6"/>
    <mergeCell ref="A8:B9"/>
    <mergeCell ref="C8:C9"/>
    <mergeCell ref="D8:D9"/>
    <mergeCell ref="E8:E9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2014-11-13T10:43:55Z</cp:lastPrinted>
  <dcterms:created xsi:type="dcterms:W3CDTF">2014-02-03T06:57:59Z</dcterms:created>
  <dcterms:modified xsi:type="dcterms:W3CDTF">2014-11-26T08:22:07Z</dcterms:modified>
  <cp:category/>
  <cp:version/>
  <cp:contentType/>
  <cp:contentStatus/>
</cp:coreProperties>
</file>