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8" firstSheet="14" activeTab="14"/>
  </bookViews>
  <sheets>
    <sheet name="Társulás mérleg" sheetId="1" r:id="rId1"/>
    <sheet name="Bevétel-kiadás Társ" sheetId="2" r:id="rId2"/>
    <sheet name="Óvoda bev" sheetId="3" r:id="rId3"/>
    <sheet name="Óvoda bev jogc," sheetId="4" r:id="rId4"/>
    <sheet name="Óvoda kiadás" sheetId="5" r:id="rId5"/>
    <sheet name="Önk hozzájárulás" sheetId="6" r:id="rId6"/>
    <sheet name="Vagyon kimutatás" sheetId="7" r:id="rId7"/>
    <sheet name="Vagyon kimutatás T" sheetId="8" r:id="rId8"/>
    <sheet name="Pénzmaradvány " sheetId="9" r:id="rId9"/>
    <sheet name="Pénzmaradvány Társulás" sheetId="10" r:id="rId10"/>
    <sheet name="Eredménykimutatás ovi" sheetId="11" r:id="rId11"/>
    <sheet name="Eredménykimutatás Társulás_" sheetId="12" r:id="rId12"/>
    <sheet name="Személyi juttatás óvoda" sheetId="13" r:id="rId13"/>
    <sheet name="Szakfeladatos óvoda" sheetId="14" r:id="rId14"/>
    <sheet name="Szakfeladatos Társulás" sheetId="15" r:id="rId15"/>
  </sheets>
  <externalReferences>
    <externalReference r:id="rId18"/>
    <externalReference r:id="rId19"/>
  </externalReferences>
  <definedNames>
    <definedName name="beruh" localSheetId="10">'[1]4.1. táj.'!#REF!</definedName>
    <definedName name="beruh" localSheetId="11">'[1]4.1. táj.'!#REF!</definedName>
    <definedName name="beruh" localSheetId="8">'[1]4.1. táj.'!#REF!</definedName>
    <definedName name="beruh" localSheetId="9">'[1]4.1. táj.'!#REF!</definedName>
    <definedName name="beruh" localSheetId="13">'[1]4.1. táj.'!#REF!</definedName>
    <definedName name="beruh" localSheetId="14">'[1]4.1. táj.'!#REF!</definedName>
    <definedName name="beruh" localSheetId="12">'[1]4.1. táj.'!#REF!</definedName>
    <definedName name="beruh" localSheetId="6">'[1]4.1. táj.'!#REF!</definedName>
    <definedName name="beruh" localSheetId="7">'[1]4.1. táj.'!#REF!</definedName>
    <definedName name="beruh">'[1]4.1. táj.'!#REF!</definedName>
    <definedName name="Excel_BuiltIn_Print_Area_1">'Szakfeladatos óvoda'!$A$1:$G$23</definedName>
    <definedName name="Excel_BuiltIn_Print_Area_1_1">('Szakfeladatos Társulás'!$A$6:$D$16,'Szakfeladatos Társulás'!$B$2,'Szakfeladatos Társulás'!$B$1:$H$14,'Szakfeladatos Társulás'!$A$1:$E$16)</definedName>
    <definedName name="Excel_BuiltIn_Print_Area_1_1_1">('Szakfeladatos Társulás'!$A$6:$D$16,'Szakfeladatos Társulás'!$B$2,'Szakfeladatos Társulás'!$B$1:$H$14)</definedName>
    <definedName name="Excel_BuiltIn_Print_Area_2" localSheetId="13">(NA(),NA())</definedName>
    <definedName name="Excel_BuiltIn_Print_Area_2" localSheetId="14">(NA(),NA())</definedName>
    <definedName name="Excel_BuiltIn_Print_Area_2">('Személyi juttatás óvoda'!$B$1:$L$29,'Személyi juttatás óvoda'!$A$1:$L$24)</definedName>
    <definedName name="Excel_BuiltIn_Print_Area_2_1">'Személyi juttatás óvoda'!$B$1:$L$29</definedName>
    <definedName name="Excel_BuiltIn_Print_Area_3_1" localSheetId="14">(NA(),NA(),NA(),NA())</definedName>
    <definedName name="Excel_BuiltIn_Print_Area_3_1">('Szakfeladatos óvoda'!$D$5,'Szakfeladatos óvoda'!$A$1:$H$22,'Szakfeladatos óvoda'!$B$1:$H$23,'Szakfeladatos óvoda'!$A$1:$H$23)</definedName>
    <definedName name="Excel_BuiltIn_Print_Area_4" localSheetId="14">(NA(),NA(),NA())</definedName>
    <definedName name="Excel_BuiltIn_Print_Area_4">('Szakfeladatos óvoda'!$D$5,'Szakfeladatos óvoda'!$A$1:$H$22,'Szakfeladatos óvoda'!$B$1:$H$23)</definedName>
    <definedName name="intézmények" localSheetId="10">NA()</definedName>
    <definedName name="intézmények" localSheetId="11">NA()</definedName>
    <definedName name="intézmények" localSheetId="8">NA()</definedName>
    <definedName name="intézmények" localSheetId="9">NA()</definedName>
    <definedName name="intézmények" localSheetId="13">NA()</definedName>
    <definedName name="intézmények" localSheetId="14">NA()</definedName>
    <definedName name="intézmények" localSheetId="12">NA()</definedName>
    <definedName name="intézmények" localSheetId="6">NA()</definedName>
    <definedName name="intézmények" localSheetId="7">NA()</definedName>
    <definedName name="intézmények">'[2]4.1. táj.'!#REF!</definedName>
    <definedName name="_xlnm.Print_Area" localSheetId="13">'Szakfeladatos óvoda'!$A$1:$G$21</definedName>
    <definedName name="_xlnm.Print_Area" localSheetId="12">'Személyi juttatás óvoda'!$A$1:$L$18</definedName>
    <definedName name="_xlnm.Print_Area" localSheetId="0">'Társulás mérleg'!$A$1:$F$24</definedName>
  </definedNames>
  <calcPr fullCalcOnLoad="1"/>
</workbook>
</file>

<file path=xl/sharedStrings.xml><?xml version="1.0" encoding="utf-8"?>
<sst xmlns="http://schemas.openxmlformats.org/spreadsheetml/2006/main" count="994" uniqueCount="532">
  <si>
    <t>1. melléklet a …../2018. (...).számú határozathoz</t>
  </si>
  <si>
    <t>Révfülöp és Térsége Óvodai Intézményfenntartó Társulás</t>
  </si>
  <si>
    <t>2017. év</t>
  </si>
  <si>
    <t>Összevont költségvetési mérleg</t>
  </si>
  <si>
    <t>Ft</t>
  </si>
  <si>
    <t>Megnevezés</t>
  </si>
  <si>
    <t>Eredeti előirányzat</t>
  </si>
  <si>
    <t>Módosított  előirányzat</t>
  </si>
  <si>
    <t>Teljesítés 12.31.</t>
  </si>
  <si>
    <t>Teljesítés %</t>
  </si>
  <si>
    <t>Bevételek</t>
  </si>
  <si>
    <t xml:space="preserve"> B1  Működési célú támogatások</t>
  </si>
  <si>
    <t xml:space="preserve"> B4  Működési bevételek</t>
  </si>
  <si>
    <t xml:space="preserve"> B8  Finanszírozási bevételek</t>
  </si>
  <si>
    <t>Bevételek összesen</t>
  </si>
  <si>
    <t>Módosított előirányzat</t>
  </si>
  <si>
    <t>Teljesítés</t>
  </si>
  <si>
    <t>Kiadások</t>
  </si>
  <si>
    <t>K1  Személyi juttatások</t>
  </si>
  <si>
    <t>K2  Munkaadókat terhelő járulékok</t>
  </si>
  <si>
    <t>K3  Dologi kiadások</t>
  </si>
  <si>
    <t>Kiadások összesen</t>
  </si>
  <si>
    <t>2. melléklet a …../2018 (...).számú határozathoz</t>
  </si>
  <si>
    <t>BEVÉTELEK</t>
  </si>
  <si>
    <t>Önkorm. és társ. ált. végreh.igazg.tevékenysége</t>
  </si>
  <si>
    <t>B408           Egyéb kapott kamat bevételek</t>
  </si>
  <si>
    <t>Egyéb kapott kamatok és kamat jellegű bevét</t>
  </si>
  <si>
    <t>Támogatási célú finanszirozási műveletek</t>
  </si>
  <si>
    <t>B1607         Működési célú támogatások</t>
  </si>
  <si>
    <t>Egyéb működési célú támogatások államházt. belülről</t>
  </si>
  <si>
    <t>B813</t>
  </si>
  <si>
    <t>Előző évi kvi maradvány igénybevétele</t>
  </si>
  <si>
    <t xml:space="preserve">Bevétel összesen: </t>
  </si>
  <si>
    <t>KIADÁSOK</t>
  </si>
  <si>
    <t>K337</t>
  </si>
  <si>
    <t>Egyéb szolgáltatások</t>
  </si>
  <si>
    <t>Bank költség</t>
  </si>
  <si>
    <t>Támogatási célú finanszírozási műveletek</t>
  </si>
  <si>
    <t>K915          Finanszírozási kiadások</t>
  </si>
  <si>
    <t>Központi, irányító szervi támogatás folyósítása</t>
  </si>
  <si>
    <t>Kiadások összesen:</t>
  </si>
  <si>
    <t>A</t>
  </si>
  <si>
    <t>B</t>
  </si>
  <si>
    <t>C</t>
  </si>
  <si>
    <t>D</t>
  </si>
  <si>
    <t xml:space="preserve">E </t>
  </si>
  <si>
    <t>F</t>
  </si>
  <si>
    <t>G</t>
  </si>
  <si>
    <t>H</t>
  </si>
  <si>
    <t>1.</t>
  </si>
  <si>
    <t>3. melléklet a …../2018. (...).számú határozathoz</t>
  </si>
  <si>
    <t>2.</t>
  </si>
  <si>
    <t>3.</t>
  </si>
  <si>
    <t>RÉVFÜLÖP ÉS TÉRSÉGE NAPKÖZI OTTHONOS ÓVODA</t>
  </si>
  <si>
    <t>4.</t>
  </si>
  <si>
    <t>2017. évi BEVÉTELEK részletezése</t>
  </si>
  <si>
    <t>5.</t>
  </si>
  <si>
    <t>előirányzat - csoportonként</t>
  </si>
  <si>
    <t>6.</t>
  </si>
  <si>
    <t>7.</t>
  </si>
  <si>
    <t>8.</t>
  </si>
  <si>
    <t>%</t>
  </si>
  <si>
    <t>9.</t>
  </si>
  <si>
    <t>Finanszírozási műveletek</t>
  </si>
  <si>
    <t>10.</t>
  </si>
  <si>
    <t>B8</t>
  </si>
  <si>
    <t>Finanszírozási bevétel</t>
  </si>
  <si>
    <t>11.</t>
  </si>
  <si>
    <t>B816</t>
  </si>
  <si>
    <t xml:space="preserve">Egyéb működési célú támogatás </t>
  </si>
  <si>
    <t>12.</t>
  </si>
  <si>
    <t>Egyéb működési célú támogatás önkormányzatoktól</t>
  </si>
  <si>
    <t>13.</t>
  </si>
  <si>
    <t>Egyéb működési célú támogatás székhely községtől(óvodai )</t>
  </si>
  <si>
    <t>14.</t>
  </si>
  <si>
    <t>Egyéb működési célú támogatás székhely községtől(étkezés)</t>
  </si>
  <si>
    <t>15.</t>
  </si>
  <si>
    <t>Egyéb működési célú tám. székhely közs állami-oktatás</t>
  </si>
  <si>
    <t>16.</t>
  </si>
  <si>
    <t>Egyéb működési célú tám. székhely közs állami-étkezés</t>
  </si>
  <si>
    <t>17.</t>
  </si>
  <si>
    <t>18.</t>
  </si>
  <si>
    <t>19.</t>
  </si>
  <si>
    <t>Óvodai nevelés működtetési feladatai</t>
  </si>
  <si>
    <t>20.</t>
  </si>
  <si>
    <t>B4</t>
  </si>
  <si>
    <t>Működési bevételek</t>
  </si>
  <si>
    <t>21.</t>
  </si>
  <si>
    <t>B408</t>
  </si>
  <si>
    <t>Egyéb kapott kamat bevételek</t>
  </si>
  <si>
    <t>22.</t>
  </si>
  <si>
    <t>23.</t>
  </si>
  <si>
    <t>Gyermek étkeztetés köznevelési intézményben</t>
  </si>
  <si>
    <t>24.</t>
  </si>
  <si>
    <t>25.</t>
  </si>
  <si>
    <t>B402</t>
  </si>
  <si>
    <t xml:space="preserve">Intézményi étkezési térítési díj </t>
  </si>
  <si>
    <t>26.</t>
  </si>
  <si>
    <t>Térítési díj óvoda</t>
  </si>
  <si>
    <t>27.</t>
  </si>
  <si>
    <t>Térítési díj iskolai</t>
  </si>
  <si>
    <t>28.</t>
  </si>
  <si>
    <t>B406</t>
  </si>
  <si>
    <t>Kiszámlázott Áfa</t>
  </si>
  <si>
    <t>29.</t>
  </si>
  <si>
    <t>B407</t>
  </si>
  <si>
    <t>Áfa visszatérítés</t>
  </si>
  <si>
    <t>30.</t>
  </si>
  <si>
    <t>Máshová nem sorolt gazdasági ügyek</t>
  </si>
  <si>
    <t>31.</t>
  </si>
  <si>
    <t>32.</t>
  </si>
  <si>
    <t>B405</t>
  </si>
  <si>
    <t>Ellátási díjak ( felnőtt térítési díj)</t>
  </si>
  <si>
    <t>33.</t>
  </si>
  <si>
    <t>34.</t>
  </si>
  <si>
    <t>BEVÉTELEK ÖSSZESEN:</t>
  </si>
  <si>
    <t>I</t>
  </si>
  <si>
    <t>J</t>
  </si>
  <si>
    <t>4. melléklet a …../2018. (...).számú határozathoz</t>
  </si>
  <si>
    <t>jogcím - csoportonként</t>
  </si>
  <si>
    <t>B8   Finanszírozási bevételek</t>
  </si>
  <si>
    <t>B81</t>
  </si>
  <si>
    <t>Belföldi finanszírozás bevételei</t>
  </si>
  <si>
    <t xml:space="preserve">Központi, irányító szervi támogatás </t>
  </si>
  <si>
    <t>Maradvány igénybevétele</t>
  </si>
  <si>
    <t>B4   Működési bevételek</t>
  </si>
  <si>
    <t>Szolgáltatások ellenértéke</t>
  </si>
  <si>
    <t>Ellátási díjak</t>
  </si>
  <si>
    <t>Kiszámlázott általános forgalmi adó</t>
  </si>
  <si>
    <t>Általános forgalmi adó visszatérítés</t>
  </si>
  <si>
    <t>Kamat bevételek</t>
  </si>
  <si>
    <t>E</t>
  </si>
  <si>
    <t>K</t>
  </si>
  <si>
    <t>L</t>
  </si>
  <si>
    <t>M</t>
  </si>
  <si>
    <t>N</t>
  </si>
  <si>
    <t>5. melléklet a …../2018. (...).számú határozathoz</t>
  </si>
  <si>
    <t>2017. évi KIADÁSOK részletezése</t>
  </si>
  <si>
    <t>Teljesítés 2017.12.31.</t>
  </si>
  <si>
    <t>Óvodai nevelés és ellátás szakmai feladatai               091110</t>
  </si>
  <si>
    <t>K1</t>
  </si>
  <si>
    <t>Személyi juttatás</t>
  </si>
  <si>
    <t>K11</t>
  </si>
  <si>
    <t>Foglalkoztatottak személyi juttatása</t>
  </si>
  <si>
    <t xml:space="preserve">K1101 </t>
  </si>
  <si>
    <t>Törvény szerinti illetmények, munkabérek</t>
  </si>
  <si>
    <t>K1103</t>
  </si>
  <si>
    <t>Céljuttatás,projektprémium</t>
  </si>
  <si>
    <t>K1107</t>
  </si>
  <si>
    <t>Béren kívüli juttatások</t>
  </si>
  <si>
    <t>K1109</t>
  </si>
  <si>
    <t>Közlekedési költségtérítés</t>
  </si>
  <si>
    <t>K1113</t>
  </si>
  <si>
    <t>Fogl.egyéb szem.juttatásai</t>
  </si>
  <si>
    <t>K2</t>
  </si>
  <si>
    <t>Munkaadókat terhelő járulékok</t>
  </si>
  <si>
    <t>K21</t>
  </si>
  <si>
    <t>Szociális hozzájárulási adó 22 %</t>
  </si>
  <si>
    <t>K24</t>
  </si>
  <si>
    <t>Egészségügyi hozzájárulás</t>
  </si>
  <si>
    <t>K27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</si>
  <si>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</si>
  <si>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</si>
  <si>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</si>
  <si>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</si>
  <si>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</si>
  <si>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</si>
  <si>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anyagok</t>
  </si>
  <si>
    <t>Gyógyszerek</t>
  </si>
  <si>
    <t>Könyv, folyóirat</t>
  </si>
  <si>
    <t>Kisértékű informatikai és tárgyi eszközök</t>
  </si>
  <si>
    <t>K32</t>
  </si>
  <si>
    <t>Kommunikációs szolgáltatások</t>
  </si>
  <si>
    <t>K321</t>
  </si>
  <si>
    <t>Informatikai szolgáltatások,internet díj</t>
  </si>
  <si>
    <t>K322</t>
  </si>
  <si>
    <t>Egyéb kommunikációs szolg, telefondíj</t>
  </si>
  <si>
    <t>K35</t>
  </si>
  <si>
    <t>Különféle befizetések és egyéb dologi kiadások</t>
  </si>
  <si>
    <t>K351</t>
  </si>
  <si>
    <t>Működési célú előzetesen felszámított Áfa</t>
  </si>
  <si>
    <t>Létszám</t>
  </si>
  <si>
    <t>6,5 fő</t>
  </si>
  <si>
    <t>Óvodai nevelés és ellátás működtetési feladatai        091140</t>
  </si>
  <si>
    <t>35.</t>
  </si>
  <si>
    <t>36.</t>
  </si>
  <si>
    <t>37.</t>
  </si>
  <si>
    <t>K312</t>
  </si>
  <si>
    <t>Üzemeltetési anyagok beszerzése</t>
  </si>
  <si>
    <t>38.</t>
  </si>
  <si>
    <t>Irodai papír, nyomtatványok</t>
  </si>
  <si>
    <t>39.</t>
  </si>
  <si>
    <t>Munka, -védőruha</t>
  </si>
  <si>
    <t>40.</t>
  </si>
  <si>
    <t>Egyéb anyagok</t>
  </si>
  <si>
    <t>41.</t>
  </si>
  <si>
    <t>K33</t>
  </si>
  <si>
    <t>Szolgáltatási kiadások</t>
  </si>
  <si>
    <t>42.</t>
  </si>
  <si>
    <t>K331</t>
  </si>
  <si>
    <t>Közüzemi díjak</t>
  </si>
  <si>
    <t>43.</t>
  </si>
  <si>
    <t>Villamosenergia</t>
  </si>
  <si>
    <t>44.</t>
  </si>
  <si>
    <t>Gázenergia</t>
  </si>
  <si>
    <t>45.</t>
  </si>
  <si>
    <t>Víz- és csatornadíjak</t>
  </si>
  <si>
    <t>46.</t>
  </si>
  <si>
    <t>K334</t>
  </si>
  <si>
    <t>Karbantartási, kisjavítási szolgáltatások</t>
  </si>
  <si>
    <t>47.</t>
  </si>
  <si>
    <t>48.</t>
  </si>
  <si>
    <t>Posta ktg</t>
  </si>
  <si>
    <t>49.</t>
  </si>
  <si>
    <t>Szállítás</t>
  </si>
  <si>
    <t>50.</t>
  </si>
  <si>
    <t>Pénzügyi befektetési díj</t>
  </si>
  <si>
    <t>51.</t>
  </si>
  <si>
    <t>Más egyéb szolgáltatások</t>
  </si>
  <si>
    <t>52.</t>
  </si>
  <si>
    <t>53.</t>
  </si>
  <si>
    <t>54.</t>
  </si>
  <si>
    <t>K355</t>
  </si>
  <si>
    <t>Kerekítési különbözet</t>
  </si>
  <si>
    <t>55.</t>
  </si>
  <si>
    <t>Összesen  óvodai nevelés kiadásai:</t>
  </si>
  <si>
    <t>56.</t>
  </si>
  <si>
    <t>57.</t>
  </si>
  <si>
    <t>Gyermekétkeztetés köznevelési intézményben        096015</t>
  </si>
  <si>
    <t>58.</t>
  </si>
  <si>
    <t>59.</t>
  </si>
  <si>
    <t>60.</t>
  </si>
  <si>
    <t>K1101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</si>
  <si>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</si>
  <si>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</si>
  <si>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</si>
  <si>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</si>
  <si>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</si>
  <si>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</si>
  <si>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</si>
  <si>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</si>
  <si>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</si>
  <si>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</si>
  <si>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</si>
  <si>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</si>
  <si>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Gyógyszer</t>
  </si>
  <si>
    <t>73.</t>
  </si>
  <si>
    <t>Egyéb szakmai anyag</t>
  </si>
  <si>
    <t>74.</t>
  </si>
  <si>
    <t>75.</t>
  </si>
  <si>
    <t>Élelmiszer</t>
  </si>
  <si>
    <t>76.</t>
  </si>
  <si>
    <t>77.</t>
  </si>
  <si>
    <t>Egyéb anyag beszerzés</t>
  </si>
  <si>
    <t>78.</t>
  </si>
  <si>
    <t xml:space="preserve">K313 </t>
  </si>
  <si>
    <t>Árubeszerzés</t>
  </si>
  <si>
    <t>79.</t>
  </si>
  <si>
    <t>Göngyöleg</t>
  </si>
  <si>
    <t>80.</t>
  </si>
  <si>
    <t>81.</t>
  </si>
  <si>
    <t>Informatikai szolgáltatások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</si>
  <si>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</si>
  <si>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</si>
  <si>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</si>
  <si>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</si>
  <si>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</si>
  <si>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</si>
  <si>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</si>
  <si>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</si>
  <si>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</si>
  <si>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Hulladékszállitás</t>
  </si>
  <si>
    <t>91.</t>
  </si>
  <si>
    <t>Egyéb üzemeltetési fenntartási szolgáltatások</t>
  </si>
  <si>
    <t>92.</t>
  </si>
  <si>
    <t>K34</t>
  </si>
  <si>
    <t>Kiküldetések, reklám és propaganda kiadások</t>
  </si>
  <si>
    <t>93.</t>
  </si>
  <si>
    <t>K341</t>
  </si>
  <si>
    <t>Kiküldetés kiadásai,belföldi kiküldetés</t>
  </si>
  <si>
    <t>94.</t>
  </si>
  <si>
    <t>95.</t>
  </si>
  <si>
    <t>96.</t>
  </si>
  <si>
    <t>K352</t>
  </si>
  <si>
    <t>Fizetendő Áfa</t>
  </si>
  <si>
    <t>97.</t>
  </si>
  <si>
    <t>3 fő</t>
  </si>
  <si>
    <t>98.</t>
  </si>
  <si>
    <t>99.</t>
  </si>
  <si>
    <t>Máshová nem sorolt gazdasági ügyek (Munkahelyi v.) 049010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</si>
  <si>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</si>
  <si>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</si>
  <si>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</si>
  <si>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</si>
  <si>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</si>
  <si>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</si>
  <si>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</si>
  <si>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</si>
  <si>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</si>
  <si>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</si>
  <si>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</si>
  <si>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</si>
  <si>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</si>
  <si>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</si>
  <si>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</si>
  <si>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</si>
  <si>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</si>
  <si>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</si>
  <si>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</si>
  <si>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</si>
  <si>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</si>
  <si>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</si>
  <si>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</si>
  <si>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</si>
  <si>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</si>
  <si>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</si>
  <si>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</si>
  <si>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</si>
  <si>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</si>
  <si>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</si>
  <si>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</si>
  <si>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</si>
  <si>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</si>
  <si>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</si>
  <si>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</si>
  <si>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</si>
  <si>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</si>
  <si>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Müködési célú előzetesen felszámított Áfa</t>
  </si>
  <si>
    <t>137.</t>
  </si>
  <si>
    <t>138.</t>
  </si>
  <si>
    <t xml:space="preserve">Létszám </t>
  </si>
  <si>
    <t>2 fő</t>
  </si>
  <si>
    <t>139.</t>
  </si>
  <si>
    <t>ÖSSZESEN:</t>
  </si>
  <si>
    <t>11,5 fő</t>
  </si>
  <si>
    <t>140.</t>
  </si>
  <si>
    <t>Létszámkeret</t>
  </si>
  <si>
    <t>12 fő</t>
  </si>
  <si>
    <t>Járulékok</t>
  </si>
  <si>
    <t>Dologi kiadás</t>
  </si>
  <si>
    <t>6. melléklet a …../2018. (...).számú határozathoz</t>
  </si>
  <si>
    <t>Révfülöp és Térsége Napközi Otthonos Óvoda</t>
  </si>
  <si>
    <t xml:space="preserve">  </t>
  </si>
  <si>
    <t>Eredeti</t>
  </si>
  <si>
    <t xml:space="preserve">Módosított </t>
  </si>
  <si>
    <t>Bevétel</t>
  </si>
  <si>
    <t>Normatív támogatás</t>
  </si>
  <si>
    <t xml:space="preserve">  Óvodapedagógusok bértámogatása</t>
  </si>
  <si>
    <t xml:space="preserve">  Óvodaműködtetés támogatása</t>
  </si>
  <si>
    <t xml:space="preserve">  Gyermekétkeztetés támogatása</t>
  </si>
  <si>
    <t xml:space="preserve">  Bérkompenzáció támogatása</t>
  </si>
  <si>
    <t>Térítési díj bevétel, Áfa visszatérítés</t>
  </si>
  <si>
    <t>Kamat bevétel</t>
  </si>
  <si>
    <t xml:space="preserve">Maradvány igénybevétel    </t>
  </si>
  <si>
    <t>Önkormányzatok támogatása</t>
  </si>
  <si>
    <t>Bevétel összesen</t>
  </si>
  <si>
    <t>Kiadás</t>
  </si>
  <si>
    <t>Kiadás összesen</t>
  </si>
  <si>
    <t>7. melléklet a 2018.(…)társulási határozathoz</t>
  </si>
  <si>
    <t>Vagyonkimutatás</t>
  </si>
  <si>
    <t xml:space="preserve"> Ft</t>
  </si>
  <si>
    <t>Nyitó</t>
  </si>
  <si>
    <t>Záró</t>
  </si>
  <si>
    <t>A/I    Immateriális javak</t>
  </si>
  <si>
    <t>A/II   Tárgyi eszközök összesen</t>
  </si>
  <si>
    <t>A/IIII   Befektetett pénzügyi eszközök</t>
  </si>
  <si>
    <t xml:space="preserve">A/    Nemzeti vagyonba tartozó befektetett eszközök </t>
  </si>
  <si>
    <t>B/I    Készletek</t>
  </si>
  <si>
    <t>B/II   Értékpapírok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</si>
  <si>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</si>
  <si>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</si>
  <si>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</si>
  <si>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</si>
  <si>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</si>
  <si>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   Költségvetési évben esedékes követelések</t>
  </si>
  <si>
    <t>D/II  Költségvetési évet követően esedékes követelések</t>
  </si>
  <si>
    <t>D/   Követelések összesen</t>
  </si>
  <si>
    <t>E/   Egyéb sajátos eszközoldali elszámolások</t>
  </si>
  <si>
    <t xml:space="preserve">    ESZKÖZÖK ÖSSZESEN</t>
  </si>
  <si>
    <t>G/I     Nemzeti vagyon induláskori értéke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</si>
  <si>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</si>
  <si>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</si>
  <si>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</si>
  <si>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</si>
  <si>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   Költségvetési évben esedékes köt. Dologi kiadásokra</t>
  </si>
  <si>
    <t xml:space="preserve">H/I   Költségvetési évben esedékes kötelezettségek  </t>
  </si>
  <si>
    <t>H/III   Kötelezettség jellegű sajátos elszámolások</t>
  </si>
  <si>
    <t>H/III   Kötelezettségek</t>
  </si>
  <si>
    <t>I/     Egyéb sajátos forrásoldali elszámolások</t>
  </si>
  <si>
    <t>K/   Passzív időbeli elhatárolások</t>
  </si>
  <si>
    <t xml:space="preserve">      FORRÁSOK ÖSSZESEN</t>
  </si>
  <si>
    <t>8. melléklet a 2018.(…)társulási határozathoz</t>
  </si>
  <si>
    <t>RÉVFÜLÖP ÉS TÉRSÉGE ÓVODAI INTÉZMÉNYFENNTARTÓ TÁRSULÁS</t>
  </si>
  <si>
    <t>H/I/3  Költségvetési évben esedékes köt. dologi kiadásokra</t>
  </si>
  <si>
    <t>H/I/5 Költségvetési évben esed köt. egyéb műk. célú kiadásokra</t>
  </si>
  <si>
    <t>H/II/9  Költségvetési évet köv esedékes köt. finansz kiadásokra</t>
  </si>
  <si>
    <t xml:space="preserve">H/II  Költségvetési évet köv esedékes kötelezettségek </t>
  </si>
  <si>
    <t>H/III/1   Kapott előlegek</t>
  </si>
  <si>
    <t>H/III/3   Más szervezet megillető bevételek elszámolása</t>
  </si>
  <si>
    <t>K/2   Költségek, ráfordítások passzív időbeli elhatárolása</t>
  </si>
  <si>
    <t>9. melléklet a 2018.(…)társulási határozathoz</t>
  </si>
  <si>
    <t>Pénzmaradvány kimutatás</t>
  </si>
  <si>
    <t>Sorszám</t>
  </si>
  <si>
    <t>Összeg</t>
  </si>
  <si>
    <t xml:space="preserve">B 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</si>
  <si>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</si>
  <si>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</si>
  <si>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</si>
  <si>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</si>
  <si>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</si>
  <si>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</si>
  <si>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</si>
  <si>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</si>
  <si>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</si>
  <si>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</si>
  <si>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</si>
  <si>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</si>
  <si>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</si>
  <si>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</si>
  <si>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</si>
  <si>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</si>
  <si>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</si>
  <si>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</si>
  <si>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10. melléklet a 2018.(…)társulási határozathoz</t>
  </si>
  <si>
    <t>11.melléklet.../2018. (..) társulási határozathoz</t>
  </si>
  <si>
    <t>Révfülöp és Térsége Napköziotthonos Óvoda Eredménykimutatás</t>
  </si>
  <si>
    <t>Ft-ban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</si>
  <si>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</si>
  <si>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</si>
  <si>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</si>
  <si>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</si>
  <si>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</si>
  <si>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</si>
  <si>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</si>
  <si>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</si>
  <si>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</si>
  <si>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</si>
  <si>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</si>
  <si>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</si>
  <si>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</si>
  <si>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</si>
  <si>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</si>
  <si>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</si>
  <si>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</si>
  <si>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</si>
  <si>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</si>
  <si>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</si>
  <si>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</si>
  <si>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</si>
  <si>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</si>
  <si>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17 Kapott (járó) kamatok és kamatjellegű eredményszemléletű bevételek</t>
  </si>
  <si>
    <t>VIII Pénzügyi műveletek eredményszemléletű bevételei (16+17+18)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</si>
  <si>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</si>
  <si>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</si>
  <si>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</si>
  <si>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eredményszeméleletű bevételei</t>
  </si>
  <si>
    <t>E) MÉRLEG SZERINTI EREDMÉNY (C+D)</t>
  </si>
  <si>
    <t>12. melléklet.../2018. (…....) társulási határozathoz</t>
  </si>
  <si>
    <t>Révfülöp  és Térsége Óvodai Intézményfenntartó Társulás Eredménykimutatása</t>
  </si>
  <si>
    <t xml:space="preserve"> Ft-ban</t>
  </si>
  <si>
    <t>07 Egyéb működési célú támogatások eredményszemléletű bevételei</t>
  </si>
  <si>
    <t>19 Fizetendő kamatok és kamatjellegű ráfordítások</t>
  </si>
  <si>
    <t>22 Felhalmozási célú támogatások eredményszemléletű bevételei</t>
  </si>
  <si>
    <t>D Rendkívüli eredményszemléletű bevételek (22+23)</t>
  </si>
  <si>
    <t>13. melléklet.../2018. (..) társulási határozathoz</t>
  </si>
  <si>
    <t>Révfülöp és Térsége Napköziotthonos Óvoda</t>
  </si>
  <si>
    <t xml:space="preserve"> Adatszolgáltatás a személyi juttatások és a foglalkoztatottak, választott tisztségviselők összetételéréről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</si>
  <si>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</si>
  <si>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</si>
  <si>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</si>
  <si>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</si>
  <si>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Költségtérítések</t>
  </si>
  <si>
    <t>Támogatások</t>
  </si>
  <si>
    <t>Foglalkoztatottak egyéb személyi juttatásai</t>
  </si>
  <si>
    <t>Választott tisztségviselők juttatásai</t>
  </si>
  <si>
    <t>26</t>
  </si>
  <si>
    <t>"A", "B" fizetési  osztály összesen</t>
  </si>
  <si>
    <t>„C”, „D” fizetési osztály összesen</t>
  </si>
  <si>
    <t>31</t>
  </si>
  <si>
    <t>pedagógus I.</t>
  </si>
  <si>
    <t>pedagógus II.</t>
  </si>
  <si>
    <t>35</t>
  </si>
  <si>
    <t>pedagógus (magasabb) vezetői megbízással</t>
  </si>
  <si>
    <t>36</t>
  </si>
  <si>
    <t>KÖZALKALMAZOTTAK ÖSSZESEN</t>
  </si>
  <si>
    <t>78</t>
  </si>
  <si>
    <t>FOGLALKOZTATOTTAK ÖSSZESEN</t>
  </si>
  <si>
    <t>83</t>
  </si>
  <si>
    <t>Átlagos statisztikai állományi létszám  (fő)</t>
  </si>
  <si>
    <t xml:space="preserve">          Szakfeladatonkénti kimutatás a költségekről és a megtérült költségekről                                              </t>
  </si>
  <si>
    <t>Összesen</t>
  </si>
  <si>
    <t>5629121  Óvodai intézményi étkeztetés Alaptevékenység</t>
  </si>
  <si>
    <t>9990001  Szakfeladatra el nem számolt tételek Alaptevékenység</t>
  </si>
  <si>
    <t>01</t>
  </si>
  <si>
    <t>Anyagköltség</t>
  </si>
  <si>
    <t>02</t>
  </si>
  <si>
    <t>Igénybe vett szolgáltatások értéke</t>
  </si>
  <si>
    <t>03</t>
  </si>
  <si>
    <t>Bérköltség</t>
  </si>
  <si>
    <t>04</t>
  </si>
  <si>
    <t>Személyi jellegű egyéb kifizetések</t>
  </si>
  <si>
    <t>05</t>
  </si>
  <si>
    <t>Bérjárulékok</t>
  </si>
  <si>
    <t>07</t>
  </si>
  <si>
    <t>Közvetlenül a 7. számlaosztályban elszámolt költségek (=01+…+06)</t>
  </si>
  <si>
    <t>11</t>
  </si>
  <si>
    <t>Közvetlen önköltség (=07+09)</t>
  </si>
  <si>
    <t>12</t>
  </si>
  <si>
    <t>A szakfeladatra jellemző feladatmutató értékének záróállománya</t>
  </si>
  <si>
    <t>14</t>
  </si>
  <si>
    <t>A feladatmutató egy egységére jutó közvetlen önköltség (=11/12)</t>
  </si>
  <si>
    <t>16</t>
  </si>
  <si>
    <t>Eszközök és szolgáltatások értékesítése nettó eredményszemléletű bevételei</t>
  </si>
  <si>
    <t>19</t>
  </si>
  <si>
    <t>Szakfeladatokra elszámolt eredményszemléletű bevételek (=16+17+18)</t>
  </si>
  <si>
    <t>20</t>
  </si>
  <si>
    <t>Meg nem térült önköltség (=11-19)</t>
  </si>
  <si>
    <t>21</t>
  </si>
  <si>
    <t>A feladatmutató egy egységére jutó megtérült önköltség (=20/12)</t>
  </si>
  <si>
    <t xml:space="preserve">Révfülöp  és Térsége Óvodai Intézményfenntartó Társulás </t>
  </si>
  <si>
    <t xml:space="preserve"> Szakfeladatonkénti kimutatás a költségekről és a megtérült költségekről</t>
  </si>
  <si>
    <t>17</t>
  </si>
  <si>
    <t>Egyéb működési célú támogatások eredményszemléletű bevételei</t>
  </si>
  <si>
    <t xml:space="preserve">Szakfeladatokra elszámolt eredményszemléletű bevételek </t>
  </si>
  <si>
    <t>Megtérült önköltség (=11-19)</t>
  </si>
  <si>
    <t xml:space="preserve">     2017. év</t>
  </si>
  <si>
    <t xml:space="preserve">Az Óvoda bevételei fedezték a felmerült kiadásokat. A pénzmaradvány az étkezetetés </t>
  </si>
  <si>
    <t>maradványa, amely a 2018. évi költségvetésbe beépítésre került.</t>
  </si>
  <si>
    <t xml:space="preserve">                                                                                                        14. melléklet a 2018.(…)társulási határozathoz</t>
  </si>
  <si>
    <t>5629132 Iskolai intézményi étkeztetés Alaptevékenysége</t>
  </si>
  <si>
    <t>5629172 Munkahelyi étkeztetés Alaptevékenysége</t>
  </si>
  <si>
    <t xml:space="preserve">                                                                                   15. melléklet.../2018. (…....) társulási határozathoz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</si>
</sst>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mm\ d/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Calibri"/>
      <family val="2"/>
    </font>
    <font>
      <b/>
      <sz val="10.5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9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18" xfId="57" applyFont="1" applyBorder="1">
      <alignment/>
      <protection/>
    </xf>
    <xf numFmtId="0" fontId="5" fillId="0" borderId="13" xfId="57" applyFont="1" applyBorder="1">
      <alignment/>
      <protection/>
    </xf>
    <xf numFmtId="0" fontId="4" fillId="0" borderId="19" xfId="57" applyFont="1" applyBorder="1">
      <alignment/>
      <protection/>
    </xf>
    <xf numFmtId="0" fontId="5" fillId="0" borderId="18" xfId="57" applyFont="1" applyBorder="1">
      <alignment/>
      <protection/>
    </xf>
    <xf numFmtId="0" fontId="4" fillId="0" borderId="20" xfId="57" applyFont="1" applyBorder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0" fontId="4" fillId="0" borderId="24" xfId="57" applyFont="1" applyBorder="1">
      <alignment/>
      <protection/>
    </xf>
    <xf numFmtId="0" fontId="5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0" fontId="4" fillId="0" borderId="27" xfId="57" applyFont="1" applyBorder="1">
      <alignment/>
      <protection/>
    </xf>
    <xf numFmtId="3" fontId="4" fillId="0" borderId="20" xfId="57" applyNumberFormat="1" applyFont="1" applyBorder="1">
      <alignment/>
      <protection/>
    </xf>
    <xf numFmtId="9" fontId="4" fillId="0" borderId="20" xfId="57" applyNumberFormat="1" applyFont="1" applyBorder="1">
      <alignment/>
      <protection/>
    </xf>
    <xf numFmtId="3" fontId="4" fillId="0" borderId="27" xfId="57" applyNumberFormat="1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3" xfId="57" applyFont="1" applyBorder="1">
      <alignment/>
      <protection/>
    </xf>
    <xf numFmtId="0" fontId="5" fillId="0" borderId="17" xfId="57" applyFont="1" applyBorder="1">
      <alignment/>
      <protection/>
    </xf>
    <xf numFmtId="3" fontId="5" fillId="0" borderId="20" xfId="57" applyNumberFormat="1" applyFont="1" applyBorder="1">
      <alignment/>
      <protection/>
    </xf>
    <xf numFmtId="0" fontId="5" fillId="0" borderId="0" xfId="0" applyFont="1" applyBorder="1" applyAlignment="1">
      <alignment horizontal="center"/>
    </xf>
    <xf numFmtId="0" fontId="4" fillId="0" borderId="13" xfId="57" applyFont="1" applyBorder="1" applyAlignment="1">
      <alignment horizontal="left"/>
      <protection/>
    </xf>
    <xf numFmtId="0" fontId="5" fillId="0" borderId="14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5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20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11" fillId="0" borderId="0" xfId="40" applyFont="1">
      <alignment/>
      <protection/>
    </xf>
    <xf numFmtId="0" fontId="2" fillId="0" borderId="0" xfId="40">
      <alignment/>
      <protection/>
    </xf>
    <xf numFmtId="0" fontId="2" fillId="0" borderId="31" xfId="40" applyBorder="1" applyAlignment="1">
      <alignment horizontal="center"/>
      <protection/>
    </xf>
    <xf numFmtId="0" fontId="2" fillId="0" borderId="31" xfId="40" applyFont="1" applyBorder="1" applyAlignment="1">
      <alignment horizontal="center"/>
      <protection/>
    </xf>
    <xf numFmtId="0" fontId="2" fillId="0" borderId="31" xfId="40" applyBorder="1">
      <alignment/>
      <protection/>
    </xf>
    <xf numFmtId="0" fontId="2" fillId="0" borderId="31" xfId="40" applyFont="1" applyBorder="1" applyAlignment="1">
      <alignment horizontal="left"/>
      <protection/>
    </xf>
    <xf numFmtId="3" fontId="2" fillId="0" borderId="31" xfId="40" applyNumberFormat="1" applyBorder="1">
      <alignment/>
      <protection/>
    </xf>
    <xf numFmtId="0" fontId="12" fillId="0" borderId="31" xfId="40" applyFont="1" applyBorder="1" applyAlignment="1">
      <alignment horizontal="left"/>
      <protection/>
    </xf>
    <xf numFmtId="3" fontId="12" fillId="0" borderId="31" xfId="40" applyNumberFormat="1" applyFont="1" applyBorder="1">
      <alignment/>
      <protection/>
    </xf>
    <xf numFmtId="3" fontId="12" fillId="33" borderId="31" xfId="40" applyNumberFormat="1" applyFont="1" applyFill="1" applyBorder="1">
      <alignment/>
      <protection/>
    </xf>
    <xf numFmtId="0" fontId="0" fillId="0" borderId="0" xfId="0" applyNumberFormat="1" applyAlignment="1">
      <alignment/>
    </xf>
    <xf numFmtId="3" fontId="11" fillId="0" borderId="31" xfId="40" applyNumberFormat="1" applyFont="1" applyBorder="1">
      <alignment/>
      <protection/>
    </xf>
    <xf numFmtId="3" fontId="2" fillId="0" borderId="31" xfId="40" applyNumberFormat="1" applyBorder="1" applyAlignment="1">
      <alignment horizontal="center"/>
      <protection/>
    </xf>
    <xf numFmtId="0" fontId="11" fillId="0" borderId="0" xfId="40" applyFont="1" applyBorder="1" applyAlignment="1">
      <alignment horizontal="left"/>
      <protection/>
    </xf>
    <xf numFmtId="0" fontId="11" fillId="0" borderId="0" xfId="40" applyFont="1" applyBorder="1">
      <alignment/>
      <protection/>
    </xf>
    <xf numFmtId="0" fontId="2" fillId="0" borderId="0" xfId="40" applyFill="1">
      <alignment/>
      <protection/>
    </xf>
    <xf numFmtId="0" fontId="13" fillId="0" borderId="0" xfId="40" applyFont="1">
      <alignment/>
      <protection/>
    </xf>
    <xf numFmtId="0" fontId="2" fillId="0" borderId="0" xfId="40" applyFont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0" fontId="2" fillId="0" borderId="0" xfId="40" applyAlignment="1">
      <alignment horizontal="center"/>
      <protection/>
    </xf>
    <xf numFmtId="0" fontId="4" fillId="0" borderId="0" xfId="0" applyFont="1" applyBorder="1" applyAlignment="1">
      <alignment horizontal="right"/>
    </xf>
    <xf numFmtId="164" fontId="5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1" fillId="0" borderId="0" xfId="56">
      <alignment/>
      <protection/>
    </xf>
    <xf numFmtId="0" fontId="15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16" fillId="0" borderId="0" xfId="56" applyFont="1" applyAlignment="1">
      <alignment/>
      <protection/>
    </xf>
    <xf numFmtId="0" fontId="16" fillId="0" borderId="0" xfId="56" applyFont="1">
      <alignment/>
      <protection/>
    </xf>
    <xf numFmtId="0" fontId="4" fillId="0" borderId="0" xfId="56" applyFont="1" applyAlignment="1">
      <alignment horizontal="right"/>
      <protection/>
    </xf>
    <xf numFmtId="0" fontId="4" fillId="0" borderId="32" xfId="56" applyFont="1" applyBorder="1" applyAlignment="1">
      <alignment horizontal="center" vertical="center"/>
      <protection/>
    </xf>
    <xf numFmtId="0" fontId="1" fillId="0" borderId="0" xfId="56" applyBorder="1">
      <alignment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/>
      <protection/>
    </xf>
    <xf numFmtId="3" fontId="4" fillId="0" borderId="33" xfId="56" applyNumberFormat="1" applyFont="1" applyBorder="1" applyAlignment="1">
      <alignment horizontal="right"/>
      <protection/>
    </xf>
    <xf numFmtId="0" fontId="4" fillId="0" borderId="25" xfId="56" applyFont="1" applyBorder="1" applyAlignment="1">
      <alignment/>
      <protection/>
    </xf>
    <xf numFmtId="3" fontId="4" fillId="0" borderId="34" xfId="56" applyNumberFormat="1" applyFont="1" applyBorder="1" applyAlignment="1">
      <alignment horizontal="right"/>
      <protection/>
    </xf>
    <xf numFmtId="3" fontId="4" fillId="0" borderId="35" xfId="56" applyNumberFormat="1" applyFont="1" applyBorder="1" applyAlignment="1">
      <alignment horizontal="right"/>
      <protection/>
    </xf>
    <xf numFmtId="3" fontId="5" fillId="0" borderId="33" xfId="56" applyNumberFormat="1" applyFont="1" applyBorder="1" applyAlignment="1">
      <alignment horizontal="right"/>
      <protection/>
    </xf>
    <xf numFmtId="3" fontId="1" fillId="0" borderId="0" xfId="56" applyNumberFormat="1">
      <alignment/>
      <protection/>
    </xf>
    <xf numFmtId="0" fontId="5" fillId="0" borderId="10" xfId="56" applyFont="1" applyBorder="1" applyAlignment="1">
      <alignment/>
      <protection/>
    </xf>
    <xf numFmtId="0" fontId="5" fillId="0" borderId="25" xfId="56" applyFont="1" applyBorder="1" applyAlignment="1">
      <alignment/>
      <protection/>
    </xf>
    <xf numFmtId="3" fontId="5" fillId="0" borderId="35" xfId="56" applyNumberFormat="1" applyFont="1" applyBorder="1" applyAlignment="1">
      <alignment horizontal="right"/>
      <protection/>
    </xf>
    <xf numFmtId="3" fontId="5" fillId="0" borderId="34" xfId="56" applyNumberFormat="1" applyFont="1" applyBorder="1" applyAlignment="1">
      <alignment horizontal="right"/>
      <protection/>
    </xf>
    <xf numFmtId="0" fontId="5" fillId="0" borderId="25" xfId="56" applyFont="1" applyBorder="1" applyAlignment="1">
      <alignment horizontal="left"/>
      <protection/>
    </xf>
    <xf numFmtId="0" fontId="5" fillId="0" borderId="36" xfId="56" applyFont="1" applyBorder="1" applyAlignment="1">
      <alignment/>
      <protection/>
    </xf>
    <xf numFmtId="3" fontId="5" fillId="0" borderId="37" xfId="56" applyNumberFormat="1" applyFont="1" applyBorder="1" applyAlignment="1">
      <alignment horizontal="right"/>
      <protection/>
    </xf>
    <xf numFmtId="0" fontId="4" fillId="0" borderId="25" xfId="56" applyFont="1" applyBorder="1" applyAlignment="1">
      <alignment horizontal="left"/>
      <protection/>
    </xf>
    <xf numFmtId="0" fontId="1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56" applyFill="1">
      <alignment/>
      <protection/>
    </xf>
    <xf numFmtId="0" fontId="17" fillId="33" borderId="0" xfId="56" applyFont="1" applyFill="1" applyAlignment="1">
      <alignment horizontal="center"/>
      <protection/>
    </xf>
    <xf numFmtId="0" fontId="16" fillId="33" borderId="0" xfId="56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17" fillId="0" borderId="0" xfId="56" applyFont="1" applyAlignment="1">
      <alignment horizontal="center"/>
      <protection/>
    </xf>
    <xf numFmtId="0" fontId="5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9" fontId="4" fillId="0" borderId="3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8" fillId="0" borderId="38" xfId="0" applyFont="1" applyBorder="1" applyAlignment="1">
      <alignment/>
    </xf>
    <xf numFmtId="0" fontId="7" fillId="0" borderId="38" xfId="0" applyFont="1" applyBorder="1" applyAlignment="1">
      <alignment/>
    </xf>
    <xf numFmtId="3" fontId="8" fillId="0" borderId="38" xfId="0" applyNumberFormat="1" applyFont="1" applyBorder="1" applyAlignment="1">
      <alignment/>
    </xf>
    <xf numFmtId="9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38" xfId="0" applyFont="1" applyBorder="1" applyAlignment="1">
      <alignment/>
    </xf>
    <xf numFmtId="3" fontId="10" fillId="0" borderId="38" xfId="0" applyNumberFormat="1" applyFont="1" applyBorder="1" applyAlignment="1">
      <alignment/>
    </xf>
    <xf numFmtId="9" fontId="9" fillId="0" borderId="3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30" xfId="0" applyFont="1" applyBorder="1" applyAlignment="1">
      <alignment/>
    </xf>
    <xf numFmtId="49" fontId="8" fillId="0" borderId="38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/>
    </xf>
    <xf numFmtId="0" fontId="7" fillId="0" borderId="38" xfId="0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49" fontId="8" fillId="34" borderId="38" xfId="0" applyNumberFormat="1" applyFont="1" applyFill="1" applyBorder="1" applyAlignment="1">
      <alignment/>
    </xf>
    <xf numFmtId="0" fontId="8" fillId="34" borderId="38" xfId="0" applyFont="1" applyFill="1" applyBorder="1" applyAlignment="1">
      <alignment/>
    </xf>
    <xf numFmtId="3" fontId="8" fillId="34" borderId="38" xfId="0" applyNumberFormat="1" applyFont="1" applyFill="1" applyBorder="1" applyAlignment="1">
      <alignment/>
    </xf>
    <xf numFmtId="9" fontId="8" fillId="34" borderId="38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40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9" fontId="8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18" fillId="33" borderId="38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left" vertical="top" wrapText="1"/>
    </xf>
    <xf numFmtId="3" fontId="19" fillId="0" borderId="38" xfId="0" applyNumberFormat="1" applyFont="1" applyBorder="1" applyAlignment="1">
      <alignment horizontal="right" vertical="top" wrapText="1"/>
    </xf>
    <xf numFmtId="3" fontId="19" fillId="33" borderId="38" xfId="0" applyNumberFormat="1" applyFont="1" applyFill="1" applyBorder="1" applyAlignment="1">
      <alignment horizontal="right" vertical="top" wrapText="1"/>
    </xf>
    <xf numFmtId="0" fontId="16" fillId="0" borderId="38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left" vertical="top" wrapText="1"/>
    </xf>
    <xf numFmtId="3" fontId="20" fillId="0" borderId="38" xfId="0" applyNumberFormat="1" applyFont="1" applyBorder="1" applyAlignment="1">
      <alignment horizontal="right" vertical="top" wrapText="1"/>
    </xf>
    <xf numFmtId="0" fontId="21" fillId="0" borderId="38" xfId="0" applyFont="1" applyBorder="1" applyAlignment="1">
      <alignment horizontal="left" vertical="top" wrapText="1"/>
    </xf>
    <xf numFmtId="3" fontId="21" fillId="0" borderId="38" xfId="0" applyNumberFormat="1" applyFont="1" applyBorder="1" applyAlignment="1">
      <alignment horizontal="right" vertical="top" wrapText="1"/>
    </xf>
    <xf numFmtId="0" fontId="22" fillId="0" borderId="38" xfId="0" applyFont="1" applyBorder="1" applyAlignment="1">
      <alignment horizontal="left" vertical="top" wrapText="1"/>
    </xf>
    <xf numFmtId="3" fontId="22" fillId="0" borderId="38" xfId="0" applyNumberFormat="1" applyFont="1" applyBorder="1" applyAlignment="1">
      <alignment horizontal="right" vertical="top" wrapText="1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57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9" fontId="4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right"/>
    </xf>
    <xf numFmtId="0" fontId="2" fillId="0" borderId="31" xfId="40" applyBorder="1" applyAlignment="1">
      <alignment horizontal="center"/>
      <protection/>
    </xf>
    <xf numFmtId="0" fontId="11" fillId="0" borderId="31" xfId="40" applyFont="1" applyBorder="1" applyAlignment="1">
      <alignment horizontal="left"/>
      <protection/>
    </xf>
    <xf numFmtId="0" fontId="2" fillId="0" borderId="31" xfId="40" applyFont="1" applyBorder="1" applyAlignment="1">
      <alignment horizontal="left"/>
      <protection/>
    </xf>
    <xf numFmtId="0" fontId="2" fillId="0" borderId="31" xfId="40" applyFont="1" applyBorder="1">
      <alignment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165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165" fontId="5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17" fillId="0" borderId="0" xfId="56" applyFont="1" applyBorder="1" applyAlignment="1">
      <alignment horizontal="right"/>
      <protection/>
    </xf>
    <xf numFmtId="0" fontId="4" fillId="0" borderId="44" xfId="56" applyFont="1" applyBorder="1" applyAlignment="1">
      <alignment horizontal="center" vertical="center" wrapText="1"/>
      <protection/>
    </xf>
    <xf numFmtId="0" fontId="4" fillId="0" borderId="45" xfId="56" applyFont="1" applyBorder="1" applyAlignment="1">
      <alignment horizontal="center" vertical="center" wrapText="1"/>
      <protection/>
    </xf>
    <xf numFmtId="0" fontId="7" fillId="0" borderId="46" xfId="56" applyFont="1" applyBorder="1" applyAlignment="1">
      <alignment horizontal="left"/>
      <protection/>
    </xf>
    <xf numFmtId="0" fontId="4" fillId="0" borderId="46" xfId="56" applyFont="1" applyBorder="1" applyAlignment="1">
      <alignment horizontal="left"/>
      <protection/>
    </xf>
    <xf numFmtId="0" fontId="5" fillId="0" borderId="46" xfId="56" applyFont="1" applyBorder="1" applyAlignment="1">
      <alignment horizontal="left"/>
      <protection/>
    </xf>
    <xf numFmtId="0" fontId="5" fillId="0" borderId="47" xfId="56" applyFont="1" applyBorder="1" applyAlignment="1">
      <alignment horizontal="left"/>
      <protection/>
    </xf>
    <xf numFmtId="0" fontId="5" fillId="0" borderId="48" xfId="56" applyFont="1" applyBorder="1" applyAlignment="1">
      <alignment horizontal="left"/>
      <protection/>
    </xf>
    <xf numFmtId="0" fontId="16" fillId="33" borderId="0" xfId="56" applyFont="1" applyFill="1" applyBorder="1" applyAlignment="1">
      <alignment horizontal="center"/>
      <protection/>
    </xf>
    <xf numFmtId="0" fontId="18" fillId="33" borderId="0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right"/>
    </xf>
    <xf numFmtId="0" fontId="1" fillId="33" borderId="0" xfId="56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dia\edit\USB8GB\media\edit\USB8GB\media\edit\USB8GB\media\edit\USB8GB\media\edit\USB8GB\media\edit\USB8GB\media\edit\USB8GB\media\edit\USB8GB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M22" sqref="M22"/>
    </sheetView>
  </sheetViews>
  <sheetFormatPr defaultColWidth="11.625" defaultRowHeight="15.75" customHeight="1"/>
  <cols>
    <col min="1" max="1" width="4.125" style="1" customWidth="1"/>
    <col min="2" max="2" width="35.75390625" style="2" customWidth="1"/>
    <col min="3" max="3" width="13.75390625" style="1" customWidth="1"/>
    <col min="4" max="4" width="14.375" style="1" customWidth="1"/>
    <col min="5" max="5" width="12.875" style="1" customWidth="1"/>
    <col min="6" max="247" width="9.125" style="1" customWidth="1"/>
    <col min="248" max="255" width="9.125" style="0" customWidth="1"/>
  </cols>
  <sheetData>
    <row r="1" spans="1:6" ht="18" customHeight="1">
      <c r="A1" s="214" t="s">
        <v>0</v>
      </c>
      <c r="B1" s="214"/>
      <c r="C1" s="214"/>
      <c r="D1" s="214"/>
      <c r="E1" s="214"/>
      <c r="F1" s="214"/>
    </row>
    <row r="2" spans="1:3" ht="18" customHeight="1">
      <c r="A2" s="3"/>
      <c r="B2" s="4"/>
      <c r="C2" s="5"/>
    </row>
    <row r="3" spans="1:6" ht="18" customHeight="1">
      <c r="A3" s="215" t="s">
        <v>1</v>
      </c>
      <c r="B3" s="215"/>
      <c r="C3" s="215"/>
      <c r="D3" s="215"/>
      <c r="E3" s="215"/>
      <c r="F3" s="215"/>
    </row>
    <row r="4" spans="1:6" ht="18" customHeight="1">
      <c r="A4" s="215" t="s">
        <v>2</v>
      </c>
      <c r="B4" s="215"/>
      <c r="C4" s="215"/>
      <c r="D4" s="215"/>
      <c r="E4" s="215"/>
      <c r="F4" s="215"/>
    </row>
    <row r="5" spans="1:3" ht="18" customHeight="1">
      <c r="A5" s="6"/>
      <c r="B5" s="6"/>
      <c r="C5" s="6"/>
    </row>
    <row r="6" spans="1:6" s="7" customFormat="1" ht="18" customHeight="1">
      <c r="A6" s="216" t="s">
        <v>3</v>
      </c>
      <c r="B6" s="216"/>
      <c r="C6" s="216"/>
      <c r="D6" s="216"/>
      <c r="E6" s="216"/>
      <c r="F6" s="216"/>
    </row>
    <row r="7" spans="1:5" s="7" customFormat="1" ht="18" customHeight="1">
      <c r="A7" s="8"/>
      <c r="B7" s="8"/>
      <c r="C7" s="8"/>
      <c r="D7" s="1"/>
      <c r="E7" s="1"/>
    </row>
    <row r="8" spans="1:5" s="7" customFormat="1" ht="18" customHeight="1">
      <c r="A8" s="8"/>
      <c r="B8" s="8"/>
      <c r="C8" s="8"/>
      <c r="D8" s="9"/>
      <c r="E8" s="1" t="s">
        <v>4</v>
      </c>
    </row>
    <row r="9" spans="1:6" ht="18" customHeight="1">
      <c r="A9" s="217" t="s">
        <v>5</v>
      </c>
      <c r="B9" s="217"/>
      <c r="C9" s="218" t="s">
        <v>6</v>
      </c>
      <c r="D9" s="218" t="s">
        <v>7</v>
      </c>
      <c r="E9" s="218" t="s">
        <v>8</v>
      </c>
      <c r="F9" s="218" t="s">
        <v>9</v>
      </c>
    </row>
    <row r="10" spans="1:7" ht="18" customHeight="1">
      <c r="A10" s="217"/>
      <c r="B10" s="217"/>
      <c r="C10" s="218"/>
      <c r="D10" s="218"/>
      <c r="E10" s="218"/>
      <c r="F10" s="218"/>
      <c r="G10" s="10"/>
    </row>
    <row r="11" spans="1:6" ht="18" customHeight="1">
      <c r="A11" s="11" t="s">
        <v>10</v>
      </c>
      <c r="B11" s="12"/>
      <c r="C11" s="13"/>
      <c r="D11" s="13"/>
      <c r="E11" s="13"/>
      <c r="F11" s="13"/>
    </row>
    <row r="12" spans="1:6" ht="18" customHeight="1">
      <c r="A12" s="14" t="s">
        <v>11</v>
      </c>
      <c r="B12" s="15"/>
      <c r="C12" s="13">
        <v>51431195</v>
      </c>
      <c r="D12" s="13">
        <v>50378297</v>
      </c>
      <c r="E12" s="13">
        <v>34795136</v>
      </c>
      <c r="F12" s="16">
        <f>E12/D12</f>
        <v>0.6906770985132745</v>
      </c>
    </row>
    <row r="13" spans="1:6" ht="18" customHeight="1">
      <c r="A13" s="14" t="s">
        <v>12</v>
      </c>
      <c r="B13" s="15"/>
      <c r="C13" s="13">
        <v>21436081</v>
      </c>
      <c r="D13" s="13">
        <v>21436081</v>
      </c>
      <c r="E13" s="13">
        <v>1028728</v>
      </c>
      <c r="F13" s="16">
        <f>E13/D13</f>
        <v>0.04799048855991914</v>
      </c>
    </row>
    <row r="14" spans="1:6" ht="18" customHeight="1">
      <c r="A14" s="14" t="s">
        <v>13</v>
      </c>
      <c r="B14" s="15"/>
      <c r="C14" s="13">
        <v>1089224</v>
      </c>
      <c r="D14" s="13">
        <v>1089224</v>
      </c>
      <c r="E14" s="13">
        <v>871000</v>
      </c>
      <c r="F14" s="16">
        <f>E14/D14</f>
        <v>0.7996518622432117</v>
      </c>
    </row>
    <row r="15" spans="1:6" ht="18" customHeight="1">
      <c r="A15" s="11" t="s">
        <v>14</v>
      </c>
      <c r="B15" s="12"/>
      <c r="C15" s="17">
        <f>SUM(C12:C14)</f>
        <v>73956500</v>
      </c>
      <c r="D15" s="17">
        <f>SUM(D12:D14)</f>
        <v>72903602</v>
      </c>
      <c r="E15" s="17">
        <f>SUM(E12:E14)</f>
        <v>36694864</v>
      </c>
      <c r="F15" s="16">
        <f>E15/D15</f>
        <v>0.5033340327958007</v>
      </c>
    </row>
    <row r="16" spans="1:3" ht="18" customHeight="1">
      <c r="A16" s="18"/>
      <c r="B16" s="18"/>
      <c r="C16" s="18"/>
    </row>
    <row r="17" spans="1:3" ht="18" customHeight="1">
      <c r="A17" s="18"/>
      <c r="B17" s="18"/>
      <c r="C17" s="18"/>
    </row>
    <row r="18" spans="1:6" ht="18" customHeight="1">
      <c r="A18" s="212" t="s">
        <v>5</v>
      </c>
      <c r="B18" s="212"/>
      <c r="C18" s="213" t="s">
        <v>6</v>
      </c>
      <c r="D18" s="213" t="s">
        <v>15</v>
      </c>
      <c r="E18" s="213" t="s">
        <v>16</v>
      </c>
      <c r="F18" s="213" t="s">
        <v>9</v>
      </c>
    </row>
    <row r="19" spans="1:6" ht="18" customHeight="1">
      <c r="A19" s="212"/>
      <c r="B19" s="212"/>
      <c r="C19" s="213"/>
      <c r="D19" s="213"/>
      <c r="E19" s="213"/>
      <c r="F19" s="213"/>
    </row>
    <row r="20" spans="1:6" ht="18" customHeight="1">
      <c r="A20" s="159" t="s">
        <v>17</v>
      </c>
      <c r="B20" s="159"/>
      <c r="C20" s="160"/>
      <c r="D20" s="160"/>
      <c r="E20" s="160"/>
      <c r="F20" s="160"/>
    </row>
    <row r="21" spans="1:6" ht="18" customHeight="1">
      <c r="A21" s="161" t="s">
        <v>18</v>
      </c>
      <c r="B21" s="161"/>
      <c r="C21" s="162">
        <v>32074300</v>
      </c>
      <c r="D21" s="162">
        <v>33417352</v>
      </c>
      <c r="E21" s="162">
        <v>21166307</v>
      </c>
      <c r="F21" s="163">
        <f>E21/D21</f>
        <v>0.6333927056817668</v>
      </c>
    </row>
    <row r="22" spans="1:6" ht="18" customHeight="1">
      <c r="A22" s="161" t="s">
        <v>19</v>
      </c>
      <c r="B22" s="161"/>
      <c r="C22" s="162">
        <v>7154200</v>
      </c>
      <c r="D22" s="162">
        <v>7449674</v>
      </c>
      <c r="E22" s="162">
        <v>5757111</v>
      </c>
      <c r="F22" s="163">
        <f>E22/D22</f>
        <v>0.7728003936816564</v>
      </c>
    </row>
    <row r="23" spans="1:6" ht="18" customHeight="1">
      <c r="A23" s="161" t="s">
        <v>20</v>
      </c>
      <c r="B23" s="161"/>
      <c r="C23" s="162">
        <v>34728000</v>
      </c>
      <c r="D23" s="162">
        <v>32036576</v>
      </c>
      <c r="E23" s="162">
        <v>8682222</v>
      </c>
      <c r="F23" s="163">
        <f>E23/D23</f>
        <v>0.2710096734432544</v>
      </c>
    </row>
    <row r="24" spans="1:6" ht="18" customHeight="1">
      <c r="A24" s="159" t="s">
        <v>21</v>
      </c>
      <c r="B24" s="159"/>
      <c r="C24" s="164">
        <f>SUM(C21:C23)</f>
        <v>73956500</v>
      </c>
      <c r="D24" s="164">
        <f>SUM(D21:D23)</f>
        <v>72903602</v>
      </c>
      <c r="E24" s="164">
        <f>SUM(E21:E23)</f>
        <v>35605640</v>
      </c>
      <c r="F24" s="163">
        <f>E24/D24</f>
        <v>0.48839342670613173</v>
      </c>
    </row>
  </sheetData>
  <sheetProtection selectLockedCells="1" selectUnlockedCells="1"/>
  <mergeCells count="14">
    <mergeCell ref="C9:C10"/>
    <mergeCell ref="D9:D10"/>
    <mergeCell ref="E9:E10"/>
    <mergeCell ref="F9:F10"/>
    <mergeCell ref="A18:B19"/>
    <mergeCell ref="C18:C19"/>
    <mergeCell ref="D18:D19"/>
    <mergeCell ref="E18:E19"/>
    <mergeCell ref="F18:F19"/>
    <mergeCell ref="A1:F1"/>
    <mergeCell ref="A3:F3"/>
    <mergeCell ref="A4:F4"/>
    <mergeCell ref="A6:F6"/>
    <mergeCell ref="A9:B10"/>
  </mergeCells>
  <printOptions headings="1"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Normal="90" zoomScalePageLayoutView="0" workbookViewId="0" topLeftCell="A1">
      <selection activeCell="B1" sqref="B1:F1"/>
    </sheetView>
  </sheetViews>
  <sheetFormatPr defaultColWidth="11.625" defaultRowHeight="12.75"/>
  <cols>
    <col min="1" max="1" width="5.875" style="0" customWidth="1"/>
    <col min="2" max="4" width="11.625" style="0" customWidth="1"/>
    <col min="5" max="5" width="17.25390625" style="0" customWidth="1"/>
    <col min="6" max="6" width="14.25390625" style="0" customWidth="1"/>
  </cols>
  <sheetData>
    <row r="1" spans="1:6" ht="15.75">
      <c r="A1" s="117"/>
      <c r="B1" s="258" t="s">
        <v>423</v>
      </c>
      <c r="C1" s="258"/>
      <c r="D1" s="258"/>
      <c r="E1" s="258"/>
      <c r="F1" s="258"/>
    </row>
    <row r="2" spans="1:6" ht="15.75">
      <c r="A2" s="117"/>
      <c r="B2" s="268"/>
      <c r="C2" s="268"/>
      <c r="D2" s="268"/>
      <c r="E2" s="117"/>
      <c r="F2" s="123"/>
    </row>
    <row r="3" spans="1:6" ht="13.5">
      <c r="A3" s="274" t="s">
        <v>392</v>
      </c>
      <c r="B3" s="274"/>
      <c r="C3" s="274"/>
      <c r="D3" s="274"/>
      <c r="E3" s="274"/>
      <c r="F3" s="274"/>
    </row>
    <row r="4" spans="1:6" ht="15.75">
      <c r="A4" s="117"/>
      <c r="B4" s="118"/>
      <c r="C4" s="118"/>
      <c r="D4" s="118"/>
      <c r="E4" s="117"/>
      <c r="F4" s="123"/>
    </row>
    <row r="5" spans="1:6" ht="15.75">
      <c r="A5" s="117"/>
      <c r="B5" s="259" t="s">
        <v>401</v>
      </c>
      <c r="C5" s="259"/>
      <c r="D5" s="259"/>
      <c r="E5" s="259"/>
      <c r="F5" s="259"/>
    </row>
    <row r="6" spans="1:6" ht="15.75">
      <c r="A6" s="117"/>
      <c r="B6" s="269" t="s">
        <v>2</v>
      </c>
      <c r="C6" s="269"/>
      <c r="D6" s="269"/>
      <c r="E6" s="269"/>
      <c r="F6" s="269"/>
    </row>
    <row r="7" spans="1:6" ht="15.75">
      <c r="A7" s="117"/>
      <c r="B7" s="117"/>
      <c r="C7" s="117"/>
      <c r="D7" s="117"/>
      <c r="E7" s="117"/>
      <c r="F7" s="124" t="s">
        <v>4</v>
      </c>
    </row>
    <row r="8" spans="1:6" ht="12.75" customHeight="1">
      <c r="A8" s="270" t="s">
        <v>402</v>
      </c>
      <c r="B8" s="271" t="s">
        <v>5</v>
      </c>
      <c r="C8" s="271"/>
      <c r="D8" s="271"/>
      <c r="E8" s="271"/>
      <c r="F8" s="271" t="s">
        <v>403</v>
      </c>
    </row>
    <row r="9" spans="1:6" ht="12.75">
      <c r="A9" s="270"/>
      <c r="B9" s="271"/>
      <c r="C9" s="271"/>
      <c r="D9" s="271"/>
      <c r="E9" s="271"/>
      <c r="F9" s="271"/>
    </row>
    <row r="10" spans="1:6" ht="15.75">
      <c r="A10" s="119" t="s">
        <v>41</v>
      </c>
      <c r="B10" s="272" t="s">
        <v>404</v>
      </c>
      <c r="C10" s="272"/>
      <c r="D10" s="272"/>
      <c r="E10" s="272"/>
      <c r="F10" s="125" t="s">
        <v>43</v>
      </c>
    </row>
    <row r="11" spans="1:6" ht="15.75">
      <c r="A11" s="119" t="s">
        <v>49</v>
      </c>
      <c r="B11" s="273" t="s">
        <v>405</v>
      </c>
      <c r="C11" s="273"/>
      <c r="D11" s="273"/>
      <c r="E11" s="273"/>
      <c r="F11" s="126">
        <v>48585256</v>
      </c>
    </row>
    <row r="12" spans="1:6" ht="15.75">
      <c r="A12" s="119" t="s">
        <v>51</v>
      </c>
      <c r="B12" s="263" t="s">
        <v>406</v>
      </c>
      <c r="C12" s="263"/>
      <c r="D12" s="263"/>
      <c r="E12" s="263"/>
      <c r="F12" s="126">
        <v>89509</v>
      </c>
    </row>
    <row r="13" spans="1:6" ht="15.75">
      <c r="A13" s="119" t="s">
        <v>52</v>
      </c>
      <c r="B13" s="262" t="s">
        <v>407</v>
      </c>
      <c r="C13" s="262"/>
      <c r="D13" s="262"/>
      <c r="E13" s="262"/>
      <c r="F13" s="127">
        <f>F11-F12</f>
        <v>48495747</v>
      </c>
    </row>
    <row r="14" spans="1:6" ht="15.75">
      <c r="A14" s="119" t="s">
        <v>54</v>
      </c>
      <c r="B14" s="273" t="s">
        <v>408</v>
      </c>
      <c r="C14" s="273"/>
      <c r="D14" s="273"/>
      <c r="E14" s="273"/>
      <c r="F14" s="126">
        <v>97919</v>
      </c>
    </row>
    <row r="15" spans="1:6" ht="15.75">
      <c r="A15" s="119" t="s">
        <v>56</v>
      </c>
      <c r="B15" s="263" t="s">
        <v>409</v>
      </c>
      <c r="C15" s="263"/>
      <c r="D15" s="263"/>
      <c r="E15" s="263"/>
      <c r="F15" s="126">
        <v>48485253</v>
      </c>
    </row>
    <row r="16" spans="1:6" ht="15.75">
      <c r="A16" s="119" t="s">
        <v>58</v>
      </c>
      <c r="B16" s="262" t="s">
        <v>410</v>
      </c>
      <c r="C16" s="262"/>
      <c r="D16" s="262"/>
      <c r="E16" s="262"/>
      <c r="F16" s="127">
        <f>F14-F15</f>
        <v>-48387334</v>
      </c>
    </row>
    <row r="17" spans="1:6" ht="15.75">
      <c r="A17" s="119" t="s">
        <v>59</v>
      </c>
      <c r="B17" s="262" t="s">
        <v>411</v>
      </c>
      <c r="C17" s="262"/>
      <c r="D17" s="262"/>
      <c r="E17" s="262"/>
      <c r="F17" s="127">
        <f>F13+F16</f>
        <v>108413</v>
      </c>
    </row>
    <row r="18" spans="1:6" ht="15.75">
      <c r="A18" s="119" t="s">
        <v>60</v>
      </c>
      <c r="B18" s="263" t="s">
        <v>412</v>
      </c>
      <c r="C18" s="263"/>
      <c r="D18" s="263"/>
      <c r="E18" s="263"/>
      <c r="F18" s="126">
        <v>0</v>
      </c>
    </row>
    <row r="19" spans="1:6" ht="15.75">
      <c r="A19" s="119" t="s">
        <v>62</v>
      </c>
      <c r="B19" s="263" t="s">
        <v>413</v>
      </c>
      <c r="C19" s="263"/>
      <c r="D19" s="263"/>
      <c r="E19" s="263"/>
      <c r="F19" s="126">
        <v>0</v>
      </c>
    </row>
    <row r="20" spans="1:6" ht="15.75">
      <c r="A20" s="119" t="s">
        <v>64</v>
      </c>
      <c r="B20" s="262" t="s">
        <v>414</v>
      </c>
      <c r="C20" s="262"/>
      <c r="D20" s="262"/>
      <c r="E20" s="262"/>
      <c r="F20" s="127">
        <v>0</v>
      </c>
    </row>
    <row r="21" spans="1:6" ht="15.75">
      <c r="A21" s="119" t="s">
        <v>67</v>
      </c>
      <c r="B21" s="263" t="s">
        <v>415</v>
      </c>
      <c r="C21" s="263"/>
      <c r="D21" s="263"/>
      <c r="E21" s="263"/>
      <c r="F21" s="126">
        <v>0</v>
      </c>
    </row>
    <row r="22" spans="1:6" ht="15.75">
      <c r="A22" s="119" t="s">
        <v>70</v>
      </c>
      <c r="B22" s="263" t="s">
        <v>416</v>
      </c>
      <c r="C22" s="263"/>
      <c r="D22" s="263"/>
      <c r="E22" s="263"/>
      <c r="F22" s="126">
        <v>0</v>
      </c>
    </row>
    <row r="23" spans="1:6" ht="15.75">
      <c r="A23" s="119" t="s">
        <v>72</v>
      </c>
      <c r="B23" s="262" t="s">
        <v>417</v>
      </c>
      <c r="C23" s="262"/>
      <c r="D23" s="262"/>
      <c r="E23" s="262"/>
      <c r="F23" s="127">
        <v>0</v>
      </c>
    </row>
    <row r="24" spans="1:6" ht="15.75">
      <c r="A24" s="119" t="s">
        <v>74</v>
      </c>
      <c r="B24" s="262" t="s">
        <v>418</v>
      </c>
      <c r="C24" s="262"/>
      <c r="D24" s="262"/>
      <c r="E24" s="262"/>
      <c r="F24" s="127">
        <v>0</v>
      </c>
    </row>
    <row r="25" spans="1:6" ht="15.75">
      <c r="A25" s="119" t="s">
        <v>76</v>
      </c>
      <c r="B25" s="262" t="s">
        <v>419</v>
      </c>
      <c r="C25" s="262"/>
      <c r="D25" s="262"/>
      <c r="E25" s="262"/>
      <c r="F25" s="127">
        <f>F17+F24</f>
        <v>108413</v>
      </c>
    </row>
    <row r="26" spans="1:6" ht="15.75">
      <c r="A26" s="119" t="s">
        <v>78</v>
      </c>
      <c r="B26" s="262" t="s">
        <v>420</v>
      </c>
      <c r="C26" s="262"/>
      <c r="D26" s="262"/>
      <c r="E26" s="262"/>
      <c r="F26" s="127">
        <v>0</v>
      </c>
    </row>
    <row r="27" spans="1:6" ht="15.75">
      <c r="A27" s="119" t="s">
        <v>80</v>
      </c>
      <c r="B27" s="262" t="s">
        <v>421</v>
      </c>
      <c r="C27" s="262"/>
      <c r="D27" s="262"/>
      <c r="E27" s="262"/>
      <c r="F27" s="127">
        <f>F25</f>
        <v>108413</v>
      </c>
    </row>
    <row r="28" spans="1:6" ht="15.75">
      <c r="A28" s="119" t="s">
        <v>81</v>
      </c>
      <c r="B28" s="262" t="s">
        <v>422</v>
      </c>
      <c r="C28" s="262"/>
      <c r="D28" s="262"/>
      <c r="E28" s="262"/>
      <c r="F28" s="127">
        <v>0</v>
      </c>
    </row>
  </sheetData>
  <sheetProtection selectLockedCells="1" selectUnlockedCells="1"/>
  <mergeCells count="27">
    <mergeCell ref="B28:E28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1:F1"/>
    <mergeCell ref="B2:D2"/>
    <mergeCell ref="A3:F3"/>
    <mergeCell ref="B5:F5"/>
    <mergeCell ref="B6:F6"/>
    <mergeCell ref="A8:A9"/>
    <mergeCell ref="B8:E9"/>
    <mergeCell ref="F8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60" zoomScaleNormal="90" zoomScalePageLayoutView="0" workbookViewId="0" topLeftCell="A1">
      <selection activeCell="A1" sqref="A1:F1"/>
    </sheetView>
  </sheetViews>
  <sheetFormatPr defaultColWidth="9.00390625" defaultRowHeight="12.75"/>
  <cols>
    <col min="1" max="3" width="9.125" style="128" customWidth="1"/>
    <col min="4" max="4" width="34.125" style="128" customWidth="1"/>
    <col min="5" max="5" width="0" style="128" hidden="1" customWidth="1"/>
    <col min="6" max="6" width="14.75390625" style="128" customWidth="1"/>
    <col min="7" max="16384" width="9.125" style="128" customWidth="1"/>
  </cols>
  <sheetData>
    <row r="1" spans="1:8" ht="15.75">
      <c r="A1" s="275" t="s">
        <v>424</v>
      </c>
      <c r="B1" s="275"/>
      <c r="C1" s="275"/>
      <c r="D1" s="275"/>
      <c r="E1" s="275"/>
      <c r="F1" s="275"/>
      <c r="G1" s="129"/>
      <c r="H1" s="129"/>
    </row>
    <row r="2" spans="1:8" ht="15.75">
      <c r="A2" s="130"/>
      <c r="B2" s="130"/>
      <c r="C2" s="130"/>
      <c r="D2" s="130"/>
      <c r="E2" s="130"/>
      <c r="F2" s="130"/>
      <c r="G2" s="129"/>
      <c r="H2" s="129"/>
    </row>
    <row r="3" spans="1:8" ht="15.75">
      <c r="A3" s="276"/>
      <c r="B3" s="276"/>
      <c r="C3" s="276"/>
      <c r="D3" s="276"/>
      <c r="E3" s="276"/>
      <c r="F3" s="276"/>
      <c r="G3" s="131"/>
      <c r="H3" s="131"/>
    </row>
    <row r="4" spans="1:8" ht="15.75">
      <c r="A4" s="276" t="s">
        <v>425</v>
      </c>
      <c r="B4" s="276"/>
      <c r="C4" s="276"/>
      <c r="D4" s="276"/>
      <c r="E4" s="276"/>
      <c r="F4" s="276"/>
      <c r="G4" s="131"/>
      <c r="H4" s="131"/>
    </row>
    <row r="5" spans="1:6" ht="15.75">
      <c r="A5" s="130"/>
      <c r="B5" s="130"/>
      <c r="C5" s="130"/>
      <c r="D5" s="130"/>
      <c r="E5" s="130"/>
      <c r="F5" s="130"/>
    </row>
    <row r="6" spans="1:6" s="132" customFormat="1" ht="15.75">
      <c r="A6" s="276"/>
      <c r="B6" s="276"/>
      <c r="C6" s="276"/>
      <c r="D6" s="276"/>
      <c r="E6" s="276"/>
      <c r="F6" s="276"/>
    </row>
    <row r="7" spans="1:8" ht="15.75">
      <c r="A7" s="130"/>
      <c r="B7" s="130"/>
      <c r="C7" s="130"/>
      <c r="D7" s="130"/>
      <c r="E7" s="130"/>
      <c r="F7" s="133" t="s">
        <v>426</v>
      </c>
      <c r="G7" s="277"/>
      <c r="H7" s="277"/>
    </row>
    <row r="8" spans="1:8" ht="13.5" customHeight="1">
      <c r="A8" s="278" t="s">
        <v>5</v>
      </c>
      <c r="B8" s="278"/>
      <c r="C8" s="278"/>
      <c r="D8" s="278"/>
      <c r="E8" s="134"/>
      <c r="F8" s="279" t="s">
        <v>403</v>
      </c>
      <c r="G8" s="135"/>
      <c r="H8" s="135"/>
    </row>
    <row r="9" spans="1:6" ht="15.75">
      <c r="A9" s="278"/>
      <c r="B9" s="278"/>
      <c r="C9" s="278"/>
      <c r="D9" s="278"/>
      <c r="E9" s="136"/>
      <c r="F9" s="279"/>
    </row>
    <row r="10" spans="1:6" ht="18" customHeight="1">
      <c r="A10" s="280" t="s">
        <v>427</v>
      </c>
      <c r="B10" s="280"/>
      <c r="C10" s="280"/>
      <c r="D10" s="280"/>
      <c r="E10" s="137"/>
      <c r="F10" s="138">
        <v>0</v>
      </c>
    </row>
    <row r="11" spans="1:6" ht="18" customHeight="1">
      <c r="A11" s="281" t="s">
        <v>428</v>
      </c>
      <c r="B11" s="281"/>
      <c r="C11" s="281"/>
      <c r="D11" s="281"/>
      <c r="E11" s="139"/>
      <c r="F11" s="140">
        <v>15789715</v>
      </c>
    </row>
    <row r="12" spans="1:6" ht="18" customHeight="1">
      <c r="A12" s="281" t="s">
        <v>429</v>
      </c>
      <c r="B12" s="281"/>
      <c r="C12" s="281"/>
      <c r="D12" s="281"/>
      <c r="E12" s="139"/>
      <c r="F12" s="141">
        <v>0</v>
      </c>
    </row>
    <row r="13" spans="1:6" ht="18" customHeight="1">
      <c r="A13" s="282" t="s">
        <v>430</v>
      </c>
      <c r="B13" s="282"/>
      <c r="C13" s="282"/>
      <c r="D13" s="282"/>
      <c r="E13" s="137"/>
      <c r="F13" s="142">
        <f>SUM(F10:F12)</f>
        <v>15789715</v>
      </c>
    </row>
    <row r="14" spans="1:6" ht="18" customHeight="1">
      <c r="A14" s="280" t="s">
        <v>431</v>
      </c>
      <c r="B14" s="280"/>
      <c r="C14" s="280"/>
      <c r="D14" s="280"/>
      <c r="E14" s="137"/>
      <c r="F14" s="138">
        <v>0</v>
      </c>
    </row>
    <row r="15" spans="1:6" ht="18" customHeight="1">
      <c r="A15" s="281" t="s">
        <v>432</v>
      </c>
      <c r="B15" s="281"/>
      <c r="C15" s="281"/>
      <c r="D15" s="281"/>
      <c r="E15" s="139"/>
      <c r="F15" s="140">
        <v>0</v>
      </c>
    </row>
    <row r="16" spans="1:6" ht="18" customHeight="1">
      <c r="A16" s="282" t="s">
        <v>433</v>
      </c>
      <c r="B16" s="282"/>
      <c r="C16" s="282"/>
      <c r="D16" s="282"/>
      <c r="E16" s="137"/>
      <c r="F16" s="142">
        <f>SUM(F14:F15)</f>
        <v>0</v>
      </c>
    </row>
    <row r="17" spans="1:6" ht="18" customHeight="1">
      <c r="A17" s="281" t="s">
        <v>434</v>
      </c>
      <c r="B17" s="281"/>
      <c r="C17" s="281"/>
      <c r="D17" s="281"/>
      <c r="E17" s="139"/>
      <c r="F17" s="140">
        <v>48485253</v>
      </c>
    </row>
    <row r="18" spans="1:9" ht="18" customHeight="1">
      <c r="A18" s="281" t="s">
        <v>435</v>
      </c>
      <c r="B18" s="281"/>
      <c r="C18" s="281"/>
      <c r="D18" s="281"/>
      <c r="E18" s="137"/>
      <c r="F18" s="138">
        <v>0</v>
      </c>
      <c r="I18" s="143"/>
    </row>
    <row r="19" spans="1:6" ht="18" customHeight="1">
      <c r="A19" s="281" t="s">
        <v>436</v>
      </c>
      <c r="B19" s="281"/>
      <c r="C19" s="281"/>
      <c r="D19" s="281"/>
      <c r="E19" s="139"/>
      <c r="F19" s="140">
        <v>0</v>
      </c>
    </row>
    <row r="20" spans="1:6" ht="18" customHeight="1">
      <c r="A20" s="282" t="s">
        <v>437</v>
      </c>
      <c r="B20" s="282"/>
      <c r="C20" s="282"/>
      <c r="D20" s="282"/>
      <c r="E20" s="144"/>
      <c r="F20" s="142">
        <f>F17</f>
        <v>48485253</v>
      </c>
    </row>
    <row r="21" spans="1:6" ht="18" customHeight="1">
      <c r="A21" s="281" t="s">
        <v>438</v>
      </c>
      <c r="B21" s="281"/>
      <c r="C21" s="281"/>
      <c r="D21" s="281"/>
      <c r="E21" s="139"/>
      <c r="F21" s="140">
        <v>16576880</v>
      </c>
    </row>
    <row r="22" spans="1:6" ht="18" customHeight="1">
      <c r="A22" s="281" t="s">
        <v>439</v>
      </c>
      <c r="B22" s="281"/>
      <c r="C22" s="281"/>
      <c r="D22" s="281"/>
      <c r="E22" s="137"/>
      <c r="F22" s="138">
        <v>5386557</v>
      </c>
    </row>
    <row r="23" spans="1:6" ht="18" customHeight="1">
      <c r="A23" s="281" t="s">
        <v>440</v>
      </c>
      <c r="B23" s="281"/>
      <c r="C23" s="281"/>
      <c r="D23" s="281"/>
      <c r="E23" s="137"/>
      <c r="F23" s="138">
        <v>27020</v>
      </c>
    </row>
    <row r="24" spans="1:6" ht="18" customHeight="1">
      <c r="A24" s="281" t="s">
        <v>441</v>
      </c>
      <c r="B24" s="281"/>
      <c r="C24" s="281"/>
      <c r="D24" s="281"/>
      <c r="E24" s="137"/>
      <c r="F24" s="138">
        <v>0</v>
      </c>
    </row>
    <row r="25" spans="1:6" ht="18" customHeight="1">
      <c r="A25" s="282" t="s">
        <v>442</v>
      </c>
      <c r="B25" s="282"/>
      <c r="C25" s="282"/>
      <c r="D25" s="282"/>
      <c r="E25" s="137"/>
      <c r="F25" s="142">
        <f>SUM(F21:F24)</f>
        <v>21990457</v>
      </c>
    </row>
    <row r="26" spans="1:6" ht="18" customHeight="1">
      <c r="A26" s="281" t="s">
        <v>443</v>
      </c>
      <c r="B26" s="281"/>
      <c r="C26" s="281"/>
      <c r="D26" s="281"/>
      <c r="E26" s="139"/>
      <c r="F26" s="141">
        <v>30223031</v>
      </c>
    </row>
    <row r="27" spans="1:6" ht="18" customHeight="1">
      <c r="A27" s="281" t="s">
        <v>444</v>
      </c>
      <c r="B27" s="281"/>
      <c r="C27" s="281"/>
      <c r="D27" s="281"/>
      <c r="E27" s="139"/>
      <c r="F27" s="141">
        <v>2361731</v>
      </c>
    </row>
    <row r="28" spans="1:6" ht="18" customHeight="1">
      <c r="A28" s="281" t="s">
        <v>445</v>
      </c>
      <c r="B28" s="281"/>
      <c r="C28" s="281"/>
      <c r="D28" s="281"/>
      <c r="E28" s="139"/>
      <c r="F28" s="141">
        <v>7380677</v>
      </c>
    </row>
    <row r="29" spans="1:6" ht="18" customHeight="1">
      <c r="A29" s="283" t="s">
        <v>446</v>
      </c>
      <c r="B29" s="283"/>
      <c r="C29" s="283"/>
      <c r="D29" s="283"/>
      <c r="E29" s="145"/>
      <c r="F29" s="146">
        <f>SUM(F26:F28)</f>
        <v>39965439</v>
      </c>
    </row>
    <row r="30" spans="1:6" ht="18" customHeight="1">
      <c r="A30" s="282" t="s">
        <v>447</v>
      </c>
      <c r="B30" s="282"/>
      <c r="C30" s="282"/>
      <c r="D30" s="282"/>
      <c r="E30" s="144"/>
      <c r="F30" s="142">
        <v>0</v>
      </c>
    </row>
    <row r="31" spans="1:6" ht="18" customHeight="1">
      <c r="A31" s="282" t="s">
        <v>448</v>
      </c>
      <c r="B31" s="282"/>
      <c r="C31" s="282"/>
      <c r="D31" s="282"/>
      <c r="E31" s="139"/>
      <c r="F31" s="147">
        <v>1534768</v>
      </c>
    </row>
    <row r="32" spans="1:6" ht="18" customHeight="1">
      <c r="A32" s="282" t="s">
        <v>449</v>
      </c>
      <c r="B32" s="282"/>
      <c r="C32" s="282"/>
      <c r="D32" s="282"/>
      <c r="E32" s="144"/>
      <c r="F32" s="142">
        <f>F13+F16+F20-F25-F29-F30-F31</f>
        <v>784304</v>
      </c>
    </row>
    <row r="33" spans="1:6" ht="18" customHeight="1">
      <c r="A33" s="281" t="s">
        <v>450</v>
      </c>
      <c r="B33" s="281"/>
      <c r="C33" s="281"/>
      <c r="D33" s="281"/>
      <c r="E33" s="139"/>
      <c r="F33" s="141">
        <v>537</v>
      </c>
    </row>
    <row r="34" spans="1:6" ht="18" customHeight="1">
      <c r="A34" s="282" t="s">
        <v>451</v>
      </c>
      <c r="B34" s="282"/>
      <c r="C34" s="282"/>
      <c r="D34" s="282"/>
      <c r="E34" s="139"/>
      <c r="F34" s="146">
        <f>SUM(F33:F33)</f>
        <v>537</v>
      </c>
    </row>
    <row r="35" spans="1:6" ht="18" customHeight="1">
      <c r="A35" s="282" t="s">
        <v>452</v>
      </c>
      <c r="B35" s="282"/>
      <c r="C35" s="282"/>
      <c r="D35" s="282"/>
      <c r="E35" s="148"/>
      <c r="F35" s="146">
        <v>0</v>
      </c>
    </row>
    <row r="36" spans="1:6" ht="18" customHeight="1">
      <c r="A36" s="282" t="s">
        <v>453</v>
      </c>
      <c r="B36" s="282"/>
      <c r="C36" s="282"/>
      <c r="D36" s="282"/>
      <c r="E36" s="148"/>
      <c r="F36" s="146">
        <f>F34</f>
        <v>537</v>
      </c>
    </row>
    <row r="37" spans="1:6" ht="18" customHeight="1">
      <c r="A37" s="282" t="s">
        <v>454</v>
      </c>
      <c r="B37" s="282"/>
      <c r="C37" s="282"/>
      <c r="D37" s="282"/>
      <c r="E37" s="148"/>
      <c r="F37" s="146">
        <f>F32+F36</f>
        <v>784841</v>
      </c>
    </row>
    <row r="38" spans="1:6" ht="18" customHeight="1">
      <c r="A38" s="281" t="s">
        <v>455</v>
      </c>
      <c r="B38" s="281"/>
      <c r="C38" s="281"/>
      <c r="D38" s="281"/>
      <c r="E38" s="148"/>
      <c r="F38" s="146">
        <v>0</v>
      </c>
    </row>
    <row r="39" spans="1:6" ht="18" customHeight="1">
      <c r="A39" s="284" t="s">
        <v>456</v>
      </c>
      <c r="B39" s="284"/>
      <c r="C39" s="284"/>
      <c r="D39" s="284"/>
      <c r="E39" s="149"/>
      <c r="F39" s="150">
        <f>F37</f>
        <v>784841</v>
      </c>
    </row>
  </sheetData>
  <sheetProtection selectLockedCells="1" selectUnlockedCells="1"/>
  <mergeCells count="37"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F1"/>
    <mergeCell ref="A3:F3"/>
    <mergeCell ref="A4:F4"/>
    <mergeCell ref="A6:F6"/>
    <mergeCell ref="G7:H7"/>
    <mergeCell ref="A8:D9"/>
    <mergeCell ref="F8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90" zoomScalePageLayoutView="0" workbookViewId="0" topLeftCell="A1">
      <selection activeCell="D2" sqref="D2"/>
    </sheetView>
  </sheetViews>
  <sheetFormatPr defaultColWidth="9.00390625" defaultRowHeight="12.75"/>
  <cols>
    <col min="1" max="3" width="9.125" style="128" customWidth="1"/>
    <col min="4" max="4" width="34.125" style="128" customWidth="1"/>
    <col min="5" max="5" width="0" style="128" hidden="1" customWidth="1"/>
    <col min="6" max="6" width="13.125" style="128" customWidth="1"/>
    <col min="7" max="16384" width="9.125" style="128" customWidth="1"/>
  </cols>
  <sheetData>
    <row r="1" spans="1:8" ht="15.75">
      <c r="A1" s="275" t="s">
        <v>457</v>
      </c>
      <c r="B1" s="275"/>
      <c r="C1" s="275"/>
      <c r="D1" s="275"/>
      <c r="E1" s="275"/>
      <c r="F1" s="275"/>
      <c r="G1" s="129"/>
      <c r="H1" s="129"/>
    </row>
    <row r="2" spans="1:8" ht="15.75">
      <c r="A2" s="130"/>
      <c r="B2" s="130"/>
      <c r="C2" s="130"/>
      <c r="D2" s="130"/>
      <c r="E2" s="130"/>
      <c r="F2" s="130"/>
      <c r="G2" s="129"/>
      <c r="H2" s="129"/>
    </row>
    <row r="3" spans="1:8" ht="15.75">
      <c r="A3" s="276"/>
      <c r="B3" s="276"/>
      <c r="C3" s="276"/>
      <c r="D3" s="276"/>
      <c r="E3" s="276"/>
      <c r="F3" s="276"/>
      <c r="G3" s="131"/>
      <c r="H3" s="131"/>
    </row>
    <row r="4" spans="1:8" ht="15.75">
      <c r="A4" s="276" t="s">
        <v>458</v>
      </c>
      <c r="B4" s="276"/>
      <c r="C4" s="276"/>
      <c r="D4" s="276"/>
      <c r="E4" s="276"/>
      <c r="F4" s="276"/>
      <c r="G4" s="131"/>
      <c r="H4" s="131"/>
    </row>
    <row r="5" spans="1:6" ht="15.75">
      <c r="A5" s="130"/>
      <c r="B5" s="130"/>
      <c r="C5" s="130"/>
      <c r="D5" s="130"/>
      <c r="E5" s="130"/>
      <c r="F5" s="130"/>
    </row>
    <row r="6" spans="1:6" s="132" customFormat="1" ht="15.75">
      <c r="A6" s="276"/>
      <c r="B6" s="276"/>
      <c r="C6" s="276"/>
      <c r="D6" s="276"/>
      <c r="E6" s="276"/>
      <c r="F6" s="276"/>
    </row>
    <row r="7" spans="1:8" ht="15.75">
      <c r="A7" s="130"/>
      <c r="B7" s="130"/>
      <c r="C7" s="130"/>
      <c r="D7" s="130"/>
      <c r="E7" s="130"/>
      <c r="F7" s="133" t="s">
        <v>459</v>
      </c>
      <c r="G7" s="277"/>
      <c r="H7" s="277"/>
    </row>
    <row r="8" spans="1:8" ht="13.5" customHeight="1">
      <c r="A8" s="278" t="s">
        <v>5</v>
      </c>
      <c r="B8" s="278"/>
      <c r="C8" s="278"/>
      <c r="D8" s="278"/>
      <c r="E8" s="134"/>
      <c r="F8" s="279" t="s">
        <v>403</v>
      </c>
      <c r="G8" s="135"/>
      <c r="H8" s="135"/>
    </row>
    <row r="9" spans="1:6" ht="15.75">
      <c r="A9" s="278"/>
      <c r="B9" s="278"/>
      <c r="C9" s="278"/>
      <c r="D9" s="278"/>
      <c r="E9" s="136"/>
      <c r="F9" s="279"/>
    </row>
    <row r="10" spans="1:6" ht="18" customHeight="1">
      <c r="A10" s="280" t="s">
        <v>427</v>
      </c>
      <c r="B10" s="280"/>
      <c r="C10" s="280"/>
      <c r="D10" s="280"/>
      <c r="E10" s="137"/>
      <c r="F10" s="138">
        <v>0</v>
      </c>
    </row>
    <row r="11" spans="1:6" ht="18" customHeight="1">
      <c r="A11" s="281" t="s">
        <v>428</v>
      </c>
      <c r="B11" s="281"/>
      <c r="C11" s="281"/>
      <c r="D11" s="281"/>
      <c r="E11" s="139"/>
      <c r="F11" s="140">
        <v>0</v>
      </c>
    </row>
    <row r="12" spans="1:6" ht="18" customHeight="1">
      <c r="A12" s="281" t="s">
        <v>429</v>
      </c>
      <c r="B12" s="281"/>
      <c r="C12" s="281"/>
      <c r="D12" s="281"/>
      <c r="E12" s="139"/>
      <c r="F12" s="141">
        <v>0</v>
      </c>
    </row>
    <row r="13" spans="1:6" ht="18" customHeight="1">
      <c r="A13" s="282" t="s">
        <v>430</v>
      </c>
      <c r="B13" s="282"/>
      <c r="C13" s="282"/>
      <c r="D13" s="282"/>
      <c r="E13" s="137"/>
      <c r="F13" s="142">
        <f>SUM(F10:F12)</f>
        <v>0</v>
      </c>
    </row>
    <row r="14" spans="1:6" ht="18" customHeight="1">
      <c r="A14" s="282" t="s">
        <v>433</v>
      </c>
      <c r="B14" s="282"/>
      <c r="C14" s="282"/>
      <c r="D14" s="282"/>
      <c r="E14" s="137"/>
      <c r="F14" s="142">
        <v>0</v>
      </c>
    </row>
    <row r="15" spans="1:6" ht="18" customHeight="1">
      <c r="A15" s="281" t="s">
        <v>434</v>
      </c>
      <c r="B15" s="281"/>
      <c r="C15" s="281"/>
      <c r="D15" s="281"/>
      <c r="E15" s="139"/>
      <c r="F15" s="140">
        <v>0</v>
      </c>
    </row>
    <row r="16" spans="1:9" ht="18" customHeight="1">
      <c r="A16" s="281" t="s">
        <v>460</v>
      </c>
      <c r="B16" s="281"/>
      <c r="C16" s="281"/>
      <c r="D16" s="281"/>
      <c r="E16" s="137"/>
      <c r="F16" s="138">
        <v>48585253</v>
      </c>
      <c r="I16" s="143"/>
    </row>
    <row r="17" spans="1:6" ht="18" customHeight="1">
      <c r="A17" s="282" t="s">
        <v>437</v>
      </c>
      <c r="B17" s="282"/>
      <c r="C17" s="282"/>
      <c r="D17" s="282"/>
      <c r="E17" s="144"/>
      <c r="F17" s="142">
        <f>SUM(F15:F16)</f>
        <v>48585253</v>
      </c>
    </row>
    <row r="18" spans="1:6" ht="18" customHeight="1">
      <c r="A18" s="281" t="s">
        <v>438</v>
      </c>
      <c r="B18" s="281"/>
      <c r="C18" s="281"/>
      <c r="D18" s="281"/>
      <c r="E18" s="139"/>
      <c r="F18" s="140"/>
    </row>
    <row r="19" spans="1:6" ht="18" customHeight="1">
      <c r="A19" s="281" t="s">
        <v>439</v>
      </c>
      <c r="B19" s="281"/>
      <c r="C19" s="281"/>
      <c r="D19" s="281"/>
      <c r="E19" s="137"/>
      <c r="F19" s="138">
        <v>89509</v>
      </c>
    </row>
    <row r="20" spans="1:6" ht="18" customHeight="1">
      <c r="A20" s="282" t="s">
        <v>442</v>
      </c>
      <c r="B20" s="282"/>
      <c r="C20" s="282"/>
      <c r="D20" s="282"/>
      <c r="E20" s="137"/>
      <c r="F20" s="142">
        <f>SUM(F18:F19)</f>
        <v>89509</v>
      </c>
    </row>
    <row r="21" spans="1:6" ht="18" customHeight="1">
      <c r="A21" s="281" t="s">
        <v>443</v>
      </c>
      <c r="B21" s="281"/>
      <c r="C21" s="281"/>
      <c r="D21" s="281"/>
      <c r="E21" s="139"/>
      <c r="F21" s="141">
        <v>0</v>
      </c>
    </row>
    <row r="22" spans="1:6" ht="18" customHeight="1">
      <c r="A22" s="281" t="s">
        <v>444</v>
      </c>
      <c r="B22" s="281"/>
      <c r="C22" s="281"/>
      <c r="D22" s="281"/>
      <c r="E22" s="139"/>
      <c r="F22" s="141">
        <v>0</v>
      </c>
    </row>
    <row r="23" spans="1:6" ht="18" customHeight="1">
      <c r="A23" s="281" t="s">
        <v>445</v>
      </c>
      <c r="B23" s="281"/>
      <c r="C23" s="281"/>
      <c r="D23" s="281"/>
      <c r="E23" s="139"/>
      <c r="F23" s="141">
        <v>0</v>
      </c>
    </row>
    <row r="24" spans="1:6" ht="18" customHeight="1">
      <c r="A24" s="283" t="s">
        <v>446</v>
      </c>
      <c r="B24" s="283"/>
      <c r="C24" s="283"/>
      <c r="D24" s="283"/>
      <c r="E24" s="145"/>
      <c r="F24" s="146">
        <f>SUM(F21:F23)</f>
        <v>0</v>
      </c>
    </row>
    <row r="25" spans="1:6" ht="18" customHeight="1">
      <c r="A25" s="282" t="s">
        <v>447</v>
      </c>
      <c r="B25" s="282"/>
      <c r="C25" s="282"/>
      <c r="D25" s="282"/>
      <c r="E25" s="144"/>
      <c r="F25" s="142">
        <v>0</v>
      </c>
    </row>
    <row r="26" spans="1:6" ht="18" customHeight="1">
      <c r="A26" s="282" t="s">
        <v>448</v>
      </c>
      <c r="B26" s="282"/>
      <c r="C26" s="282"/>
      <c r="D26" s="282"/>
      <c r="E26" s="139"/>
      <c r="F26" s="147">
        <v>48485253</v>
      </c>
    </row>
    <row r="27" spans="1:6" ht="18" customHeight="1">
      <c r="A27" s="282" t="s">
        <v>449</v>
      </c>
      <c r="B27" s="282"/>
      <c r="C27" s="282"/>
      <c r="D27" s="282"/>
      <c r="E27" s="144"/>
      <c r="F27" s="142">
        <f>F13+F14+F17-F20-F24-F25-F26</f>
        <v>10491</v>
      </c>
    </row>
    <row r="28" spans="1:6" ht="18" customHeight="1">
      <c r="A28" s="281" t="s">
        <v>450</v>
      </c>
      <c r="B28" s="281"/>
      <c r="C28" s="281"/>
      <c r="D28" s="281"/>
      <c r="E28" s="139"/>
      <c r="F28" s="141">
        <v>3</v>
      </c>
    </row>
    <row r="29" spans="1:6" ht="18" customHeight="1">
      <c r="A29" s="282" t="s">
        <v>451</v>
      </c>
      <c r="B29" s="282"/>
      <c r="C29" s="282"/>
      <c r="D29" s="282"/>
      <c r="E29" s="139"/>
      <c r="F29" s="146">
        <f>SUM(F28:F28)</f>
        <v>3</v>
      </c>
    </row>
    <row r="30" spans="1:6" ht="18" customHeight="1">
      <c r="A30" s="281" t="s">
        <v>461</v>
      </c>
      <c r="B30" s="281"/>
      <c r="C30" s="281"/>
      <c r="D30" s="281"/>
      <c r="E30" s="151"/>
      <c r="F30" s="141">
        <v>0</v>
      </c>
    </row>
    <row r="31" spans="1:6" ht="18" customHeight="1">
      <c r="A31" s="282" t="s">
        <v>452</v>
      </c>
      <c r="B31" s="282"/>
      <c r="C31" s="282"/>
      <c r="D31" s="282"/>
      <c r="E31" s="148"/>
      <c r="F31" s="146">
        <f>SUM(F30:F30)</f>
        <v>0</v>
      </c>
    </row>
    <row r="32" spans="1:6" ht="18" customHeight="1">
      <c r="A32" s="282" t="s">
        <v>453</v>
      </c>
      <c r="B32" s="282"/>
      <c r="C32" s="282"/>
      <c r="D32" s="282"/>
      <c r="E32" s="148"/>
      <c r="F32" s="146">
        <f>F29-F31</f>
        <v>3</v>
      </c>
    </row>
    <row r="33" spans="1:6" ht="18" customHeight="1">
      <c r="A33" s="282" t="s">
        <v>454</v>
      </c>
      <c r="B33" s="282"/>
      <c r="C33" s="282"/>
      <c r="D33" s="282"/>
      <c r="E33" s="148"/>
      <c r="F33" s="146">
        <f>F27+F32</f>
        <v>10494</v>
      </c>
    </row>
    <row r="34" spans="1:6" ht="18" customHeight="1">
      <c r="A34" s="281" t="s">
        <v>462</v>
      </c>
      <c r="B34" s="281"/>
      <c r="C34" s="281"/>
      <c r="D34" s="281"/>
      <c r="E34" s="148"/>
      <c r="F34" s="146">
        <v>0</v>
      </c>
    </row>
    <row r="35" spans="1:6" ht="18" customHeight="1">
      <c r="A35" s="282" t="s">
        <v>463</v>
      </c>
      <c r="B35" s="282"/>
      <c r="C35" s="282"/>
      <c r="D35" s="282"/>
      <c r="E35" s="148"/>
      <c r="F35" s="146">
        <f>SUM(F34:F34)</f>
        <v>0</v>
      </c>
    </row>
    <row r="36" spans="1:6" ht="18" customHeight="1">
      <c r="A36" s="284" t="s">
        <v>456</v>
      </c>
      <c r="B36" s="284"/>
      <c r="C36" s="284"/>
      <c r="D36" s="284"/>
      <c r="E36" s="149"/>
      <c r="F36" s="150">
        <f>F33</f>
        <v>10494</v>
      </c>
    </row>
  </sheetData>
  <sheetProtection selectLockedCells="1" selectUnlockedCells="1"/>
  <mergeCells count="34"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F1"/>
    <mergeCell ref="A3:F3"/>
    <mergeCell ref="A4:F4"/>
    <mergeCell ref="A6:F6"/>
    <mergeCell ref="G7:H7"/>
    <mergeCell ref="A8:D9"/>
    <mergeCell ref="F8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60" zoomScaleNormal="90" zoomScalePageLayoutView="0" workbookViewId="0" topLeftCell="A1">
      <selection activeCell="N13" sqref="N13"/>
    </sheetView>
  </sheetViews>
  <sheetFormatPr defaultColWidth="9.00390625" defaultRowHeight="12.75"/>
  <cols>
    <col min="1" max="1" width="3.75390625" style="0" customWidth="1"/>
    <col min="2" max="2" width="40.625" style="0" customWidth="1"/>
    <col min="3" max="3" width="10.125" style="0" customWidth="1"/>
    <col min="4" max="4" width="11.875" style="0" customWidth="1"/>
    <col min="5" max="5" width="10.875" style="0" customWidth="1"/>
    <col min="6" max="6" width="11.125" style="0" customWidth="1"/>
    <col min="7" max="7" width="6.00390625" style="0" customWidth="1"/>
    <col min="8" max="8" width="10.25390625" style="0" customWidth="1"/>
    <col min="9" max="9" width="9.00390625" style="0" customWidth="1"/>
    <col min="10" max="10" width="7.125" style="0" customWidth="1"/>
    <col min="11" max="11" width="9.75390625" style="0" customWidth="1"/>
    <col min="12" max="12" width="6.75390625" style="0" customWidth="1"/>
    <col min="13" max="13" width="12.625" style="0" customWidth="1"/>
  </cols>
  <sheetData>
    <row r="1" spans="1:12" ht="15">
      <c r="A1" s="152"/>
      <c r="B1" s="288" t="s">
        <v>464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0" ht="15">
      <c r="A2" s="152"/>
      <c r="B2" s="154"/>
      <c r="C2" s="154"/>
      <c r="D2" s="154"/>
      <c r="E2" s="154"/>
      <c r="F2" s="154"/>
      <c r="G2" s="155"/>
      <c r="H2" s="154"/>
      <c r="I2" s="153"/>
      <c r="J2" s="153"/>
    </row>
    <row r="3" spans="1:10" ht="15">
      <c r="A3" s="152"/>
      <c r="B3" s="285"/>
      <c r="C3" s="285"/>
      <c r="D3" s="285"/>
      <c r="E3" s="285"/>
      <c r="F3" s="285"/>
      <c r="G3" s="285"/>
      <c r="H3" s="285"/>
      <c r="I3" s="153"/>
      <c r="J3" s="153"/>
    </row>
    <row r="4" spans="1:10" ht="15">
      <c r="A4" s="152"/>
      <c r="B4" s="285" t="s">
        <v>465</v>
      </c>
      <c r="C4" s="285"/>
      <c r="D4" s="285"/>
      <c r="E4" s="285"/>
      <c r="F4" s="285"/>
      <c r="G4" s="285"/>
      <c r="H4" s="285"/>
      <c r="I4" s="153"/>
      <c r="J4" s="153"/>
    </row>
    <row r="5" spans="1:10" ht="20.25" customHeight="1">
      <c r="A5" s="152"/>
      <c r="B5" s="156"/>
      <c r="C5" s="156"/>
      <c r="D5" s="156"/>
      <c r="E5" s="156"/>
      <c r="F5" s="156"/>
      <c r="G5" s="156"/>
      <c r="H5" s="156"/>
      <c r="I5" s="153"/>
      <c r="J5" s="153"/>
    </row>
    <row r="6" spans="1:12" ht="20.25" customHeight="1">
      <c r="A6" s="286" t="s">
        <v>466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2" ht="12.7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5">
      <c r="A8" s="199"/>
      <c r="B8" s="200"/>
      <c r="C8" s="287" t="s">
        <v>4</v>
      </c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35">
      <c r="A9" s="199"/>
      <c r="B9" s="199" t="s">
        <v>5</v>
      </c>
      <c r="C9" s="199" t="s">
        <v>467</v>
      </c>
      <c r="D9" s="199" t="s">
        <v>145</v>
      </c>
      <c r="E9" s="199" t="s">
        <v>468</v>
      </c>
      <c r="F9" s="199" t="s">
        <v>469</v>
      </c>
      <c r="G9" s="199" t="s">
        <v>470</v>
      </c>
      <c r="H9" s="199" t="s">
        <v>149</v>
      </c>
      <c r="I9" s="199" t="s">
        <v>471</v>
      </c>
      <c r="J9" s="199" t="s">
        <v>472</v>
      </c>
      <c r="K9" s="199" t="s">
        <v>473</v>
      </c>
      <c r="L9" s="199" t="s">
        <v>474</v>
      </c>
    </row>
    <row r="10" spans="1:12" ht="16.5" customHeight="1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  <c r="L10" s="199">
        <v>12</v>
      </c>
    </row>
    <row r="11" spans="1:12" ht="17.25" customHeight="1">
      <c r="A11" s="201" t="s">
        <v>475</v>
      </c>
      <c r="B11" s="202" t="s">
        <v>476</v>
      </c>
      <c r="C11" s="203">
        <v>7</v>
      </c>
      <c r="D11" s="203">
        <v>11531239</v>
      </c>
      <c r="E11" s="203">
        <v>504575</v>
      </c>
      <c r="F11" s="203">
        <v>0</v>
      </c>
      <c r="G11" s="203">
        <v>0</v>
      </c>
      <c r="H11" s="203">
        <v>968500</v>
      </c>
      <c r="I11" s="203">
        <v>173460</v>
      </c>
      <c r="J11" s="203">
        <v>0</v>
      </c>
      <c r="K11" s="204">
        <v>293721</v>
      </c>
      <c r="L11" s="204">
        <v>0</v>
      </c>
    </row>
    <row r="12" spans="1:12" ht="17.25" customHeight="1">
      <c r="A12" s="201">
        <v>27</v>
      </c>
      <c r="B12" s="202" t="s">
        <v>477</v>
      </c>
      <c r="C12" s="203">
        <v>1</v>
      </c>
      <c r="D12" s="203">
        <v>1591231</v>
      </c>
      <c r="E12" s="203">
        <v>88650</v>
      </c>
      <c r="F12" s="203">
        <v>0</v>
      </c>
      <c r="G12" s="203">
        <v>0</v>
      </c>
      <c r="H12" s="203">
        <v>149000</v>
      </c>
      <c r="I12" s="203">
        <v>0</v>
      </c>
      <c r="J12" s="203">
        <v>0</v>
      </c>
      <c r="K12" s="204">
        <v>0</v>
      </c>
      <c r="L12" s="204">
        <v>0</v>
      </c>
    </row>
    <row r="13" spans="1:12" ht="17.25" customHeight="1">
      <c r="A13" s="201" t="s">
        <v>478</v>
      </c>
      <c r="B13" s="202" t="s">
        <v>479</v>
      </c>
      <c r="C13" s="203">
        <v>2</v>
      </c>
      <c r="D13" s="203">
        <v>6854985</v>
      </c>
      <c r="E13" s="203">
        <v>283400</v>
      </c>
      <c r="F13" s="203">
        <v>0</v>
      </c>
      <c r="G13" s="203">
        <v>0</v>
      </c>
      <c r="H13" s="203">
        <v>298000</v>
      </c>
      <c r="I13" s="203">
        <v>136440</v>
      </c>
      <c r="J13" s="203">
        <v>0</v>
      </c>
      <c r="K13" s="203">
        <v>0</v>
      </c>
      <c r="L13" s="203">
        <v>0</v>
      </c>
    </row>
    <row r="14" spans="1:12" ht="17.25" customHeight="1">
      <c r="A14" s="201">
        <v>32</v>
      </c>
      <c r="B14" s="202" t="s">
        <v>480</v>
      </c>
      <c r="C14" s="203">
        <v>1</v>
      </c>
      <c r="D14" s="203">
        <v>4069802</v>
      </c>
      <c r="E14" s="203">
        <v>168250</v>
      </c>
      <c r="F14" s="203"/>
      <c r="G14" s="203"/>
      <c r="H14" s="203">
        <v>149000</v>
      </c>
      <c r="I14" s="203">
        <v>79470</v>
      </c>
      <c r="J14" s="203"/>
      <c r="K14" s="203"/>
      <c r="L14" s="203"/>
    </row>
    <row r="15" spans="1:12" ht="33.75" customHeight="1">
      <c r="A15" s="201" t="s">
        <v>481</v>
      </c>
      <c r="B15" s="202" t="s">
        <v>482</v>
      </c>
      <c r="C15" s="203">
        <v>1</v>
      </c>
      <c r="D15" s="203">
        <v>4927199</v>
      </c>
      <c r="E15" s="203">
        <v>203700</v>
      </c>
      <c r="F15" s="203">
        <v>0</v>
      </c>
      <c r="G15" s="203">
        <v>0</v>
      </c>
      <c r="H15" s="203">
        <v>149000</v>
      </c>
      <c r="I15" s="203">
        <v>0</v>
      </c>
      <c r="J15" s="203">
        <v>0</v>
      </c>
      <c r="K15" s="203">
        <v>0</v>
      </c>
      <c r="L15" s="203">
        <v>0</v>
      </c>
    </row>
    <row r="16" spans="1:12" ht="16.5" customHeight="1">
      <c r="A16" s="205" t="s">
        <v>483</v>
      </c>
      <c r="B16" s="206" t="s">
        <v>484</v>
      </c>
      <c r="C16" s="207">
        <f aca="true" t="shared" si="0" ref="C16:L16">SUM(C11:C15)</f>
        <v>12</v>
      </c>
      <c r="D16" s="207">
        <f t="shared" si="0"/>
        <v>28974456</v>
      </c>
      <c r="E16" s="207">
        <f t="shared" si="0"/>
        <v>1248575</v>
      </c>
      <c r="F16" s="207">
        <f t="shared" si="0"/>
        <v>0</v>
      </c>
      <c r="G16" s="207">
        <f t="shared" si="0"/>
        <v>0</v>
      </c>
      <c r="H16" s="207">
        <f t="shared" si="0"/>
        <v>1713500</v>
      </c>
      <c r="I16" s="207">
        <f t="shared" si="0"/>
        <v>389370</v>
      </c>
      <c r="J16" s="207">
        <f t="shared" si="0"/>
        <v>0</v>
      </c>
      <c r="K16" s="207">
        <f t="shared" si="0"/>
        <v>293721</v>
      </c>
      <c r="L16" s="207">
        <f t="shared" si="0"/>
        <v>0</v>
      </c>
    </row>
    <row r="17" spans="1:12" ht="17.25" customHeight="1">
      <c r="A17" s="205" t="s">
        <v>485</v>
      </c>
      <c r="B17" s="206" t="s">
        <v>486</v>
      </c>
      <c r="C17" s="207">
        <f aca="true" t="shared" si="1" ref="C17:L17">C16</f>
        <v>12</v>
      </c>
      <c r="D17" s="207">
        <f t="shared" si="1"/>
        <v>28974456</v>
      </c>
      <c r="E17" s="207">
        <f t="shared" si="1"/>
        <v>1248575</v>
      </c>
      <c r="F17" s="207">
        <f t="shared" si="1"/>
        <v>0</v>
      </c>
      <c r="G17" s="207">
        <f t="shared" si="1"/>
        <v>0</v>
      </c>
      <c r="H17" s="207">
        <f t="shared" si="1"/>
        <v>1713500</v>
      </c>
      <c r="I17" s="207">
        <f t="shared" si="1"/>
        <v>389370</v>
      </c>
      <c r="J17" s="207">
        <f t="shared" si="1"/>
        <v>0</v>
      </c>
      <c r="K17" s="207">
        <f t="shared" si="1"/>
        <v>293721</v>
      </c>
      <c r="L17" s="207">
        <f t="shared" si="1"/>
        <v>0</v>
      </c>
    </row>
    <row r="18" spans="1:12" ht="13.5">
      <c r="A18" s="201" t="s">
        <v>487</v>
      </c>
      <c r="B18" s="202" t="s">
        <v>488</v>
      </c>
      <c r="C18" s="203">
        <v>12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</row>
  </sheetData>
  <sheetProtection selectLockedCells="1" selectUnlockedCells="1"/>
  <mergeCells count="5">
    <mergeCell ref="B3:H3"/>
    <mergeCell ref="B4:H4"/>
    <mergeCell ref="A6:L6"/>
    <mergeCell ref="C8:L8"/>
    <mergeCell ref="B1:L1"/>
  </mergeCells>
  <printOptions gridLines="1" headings="1"/>
  <pageMargins left="0.7875" right="0.7875" top="0.7875" bottom="0.7875" header="0.5118055555555555" footer="0.5118055555555555"/>
  <pageSetup horizontalDpi="300" verticalDpi="3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="95" zoomScaleNormal="95" zoomScalePageLayoutView="0" workbookViewId="0" topLeftCell="A1">
      <selection activeCell="B1" sqref="B1:G1"/>
    </sheetView>
  </sheetViews>
  <sheetFormatPr defaultColWidth="9.00390625" defaultRowHeight="12.75"/>
  <cols>
    <col min="1" max="1" width="8.125" style="0" customWidth="1"/>
    <col min="2" max="2" width="68.625" style="0" customWidth="1"/>
    <col min="3" max="3" width="16.00390625" style="0" customWidth="1"/>
    <col min="4" max="6" width="15.625" style="0" customWidth="1"/>
    <col min="7" max="7" width="15.75390625" style="0" customWidth="1"/>
  </cols>
  <sheetData>
    <row r="1" spans="1:9" ht="15.75">
      <c r="A1" s="152"/>
      <c r="B1" s="248" t="s">
        <v>528</v>
      </c>
      <c r="C1" s="248"/>
      <c r="D1" s="248"/>
      <c r="E1" s="248"/>
      <c r="F1" s="248"/>
      <c r="G1" s="248"/>
      <c r="H1" s="293"/>
      <c r="I1" s="112"/>
    </row>
    <row r="2" spans="1:9" ht="15.75">
      <c r="A2" s="152"/>
      <c r="C2" s="289"/>
      <c r="D2" s="289"/>
      <c r="E2" s="289"/>
      <c r="F2" s="289"/>
      <c r="G2" s="289"/>
      <c r="I2" s="157"/>
    </row>
    <row r="3" spans="1:9" ht="15">
      <c r="A3" s="152"/>
      <c r="B3" s="290" t="s">
        <v>53</v>
      </c>
      <c r="C3" s="290"/>
      <c r="D3" s="290"/>
      <c r="E3" s="290"/>
      <c r="F3" s="290"/>
      <c r="G3" s="290"/>
      <c r="H3" s="290"/>
      <c r="I3" s="290"/>
    </row>
    <row r="4" spans="1:7" ht="15">
      <c r="A4" s="152"/>
      <c r="B4" s="153"/>
      <c r="C4" s="153"/>
      <c r="D4" s="153"/>
      <c r="E4" s="153"/>
      <c r="F4" s="153"/>
      <c r="G4" s="153"/>
    </row>
    <row r="5" spans="1:7" ht="15">
      <c r="A5" s="152"/>
      <c r="B5" s="153"/>
      <c r="C5" s="153"/>
      <c r="D5" s="153"/>
      <c r="E5" s="153"/>
      <c r="F5" s="153"/>
      <c r="G5" s="153"/>
    </row>
    <row r="6" spans="1:7" ht="19.5" customHeight="1">
      <c r="A6" s="286" t="s">
        <v>489</v>
      </c>
      <c r="B6" s="286"/>
      <c r="C6" s="286"/>
      <c r="D6" s="286"/>
      <c r="E6" s="286"/>
      <c r="F6" s="286"/>
      <c r="G6" s="286"/>
    </row>
    <row r="7" spans="1:7" ht="19.5" customHeight="1">
      <c r="A7" s="199"/>
      <c r="B7" s="199"/>
      <c r="C7" s="199"/>
      <c r="D7" s="199"/>
      <c r="E7" s="199"/>
      <c r="F7" s="199"/>
      <c r="G7" s="199" t="s">
        <v>360</v>
      </c>
    </row>
    <row r="8" spans="1:7" ht="105.75" customHeight="1">
      <c r="A8" s="199"/>
      <c r="B8" s="199" t="s">
        <v>5</v>
      </c>
      <c r="C8" s="199" t="s">
        <v>490</v>
      </c>
      <c r="D8" s="199" t="s">
        <v>491</v>
      </c>
      <c r="E8" s="199" t="s">
        <v>529</v>
      </c>
      <c r="F8" s="199" t="s">
        <v>530</v>
      </c>
      <c r="G8" s="199" t="s">
        <v>492</v>
      </c>
    </row>
    <row r="9" spans="1:7" ht="14.25">
      <c r="A9" s="201" t="s">
        <v>493</v>
      </c>
      <c r="B9" s="208" t="s">
        <v>494</v>
      </c>
      <c r="C9" s="209">
        <v>16576880</v>
      </c>
      <c r="D9" s="209"/>
      <c r="E9" s="209"/>
      <c r="F9" s="209"/>
      <c r="G9" s="209"/>
    </row>
    <row r="10" spans="1:7" ht="14.25">
      <c r="A10" s="201" t="s">
        <v>495</v>
      </c>
      <c r="B10" s="208" t="s">
        <v>496</v>
      </c>
      <c r="C10" s="209">
        <v>5413577</v>
      </c>
      <c r="D10" s="209"/>
      <c r="E10" s="209"/>
      <c r="F10" s="209"/>
      <c r="G10" s="209"/>
    </row>
    <row r="11" spans="1:7" ht="14.25">
      <c r="A11" s="201" t="s">
        <v>497</v>
      </c>
      <c r="B11" s="208" t="s">
        <v>498</v>
      </c>
      <c r="C11" s="209">
        <f>SUM(D11:G11)</f>
        <v>30223031</v>
      </c>
      <c r="D11" s="209">
        <v>5511833</v>
      </c>
      <c r="E11" s="209"/>
      <c r="F11" s="209">
        <v>3553391</v>
      </c>
      <c r="G11" s="209">
        <v>21157807</v>
      </c>
    </row>
    <row r="12" spans="1:7" ht="14.25">
      <c r="A12" s="201" t="s">
        <v>499</v>
      </c>
      <c r="B12" s="208" t="s">
        <v>500</v>
      </c>
      <c r="C12" s="209">
        <f>SUM(D12:G12)</f>
        <v>2361731</v>
      </c>
      <c r="D12" s="209">
        <v>533941</v>
      </c>
      <c r="E12" s="209"/>
      <c r="F12" s="209">
        <v>467149</v>
      </c>
      <c r="G12" s="209">
        <v>1360641</v>
      </c>
    </row>
    <row r="13" spans="1:7" ht="14.25">
      <c r="A13" s="201" t="s">
        <v>501</v>
      </c>
      <c r="B13" s="208" t="s">
        <v>502</v>
      </c>
      <c r="C13" s="209">
        <f aca="true" t="shared" si="0" ref="C10:C20">SUM(D13:G13)</f>
        <v>7380677</v>
      </c>
      <c r="D13" s="209">
        <v>1375440</v>
      </c>
      <c r="E13" s="209"/>
      <c r="F13" s="209">
        <v>893304</v>
      </c>
      <c r="G13" s="209">
        <v>5111933</v>
      </c>
    </row>
    <row r="14" spans="1:7" ht="30">
      <c r="A14" s="205" t="s">
        <v>503</v>
      </c>
      <c r="B14" s="210" t="s">
        <v>504</v>
      </c>
      <c r="C14" s="211">
        <f>SUM(C9:C13)</f>
        <v>61955896</v>
      </c>
      <c r="D14" s="211">
        <f>SUM(D9:D13)</f>
        <v>7421214</v>
      </c>
      <c r="E14" s="211">
        <f>SUM(E9:E13)</f>
        <v>0</v>
      </c>
      <c r="F14" s="211">
        <f>SUM(F9:F13)</f>
        <v>4913844</v>
      </c>
      <c r="G14" s="211">
        <f>SUM(G9:G13)</f>
        <v>27630381</v>
      </c>
    </row>
    <row r="15" spans="1:7" ht="15">
      <c r="A15" s="205" t="s">
        <v>505</v>
      </c>
      <c r="B15" s="210" t="s">
        <v>506</v>
      </c>
      <c r="C15" s="211">
        <f>SUM(C14)</f>
        <v>61955896</v>
      </c>
      <c r="D15" s="211">
        <f>SUM(D14)</f>
        <v>7421214</v>
      </c>
      <c r="E15" s="211">
        <f>SUM(E14)</f>
        <v>0</v>
      </c>
      <c r="F15" s="211">
        <f>SUM(F14)</f>
        <v>4913844</v>
      </c>
      <c r="G15" s="211">
        <f>SUM(G14)</f>
        <v>27630381</v>
      </c>
    </row>
    <row r="16" spans="1:7" ht="14.25">
      <c r="A16" s="201" t="s">
        <v>507</v>
      </c>
      <c r="B16" s="208" t="s">
        <v>508</v>
      </c>
      <c r="C16" s="209">
        <f t="shared" si="0"/>
        <v>0</v>
      </c>
      <c r="D16" s="209"/>
      <c r="E16" s="209"/>
      <c r="F16" s="209"/>
      <c r="G16" s="209"/>
    </row>
    <row r="17" spans="1:7" ht="15">
      <c r="A17" s="205" t="s">
        <v>509</v>
      </c>
      <c r="B17" s="210" t="s">
        <v>510</v>
      </c>
      <c r="C17" s="211">
        <f>SUM(C15:C16)</f>
        <v>61955896</v>
      </c>
      <c r="D17" s="211">
        <f>SUM(D15:D16)</f>
        <v>7421214</v>
      </c>
      <c r="E17" s="211">
        <f>SUM(E15:E16)</f>
        <v>0</v>
      </c>
      <c r="F17" s="211">
        <f>SUM(F15:F16)</f>
        <v>4913844</v>
      </c>
      <c r="G17" s="211">
        <f>SUM(G15:G16)</f>
        <v>27630381</v>
      </c>
    </row>
    <row r="18" spans="1:7" ht="28.5">
      <c r="A18" s="201" t="s">
        <v>511</v>
      </c>
      <c r="B18" s="208" t="s">
        <v>512</v>
      </c>
      <c r="C18" s="209">
        <f t="shared" si="0"/>
        <v>0</v>
      </c>
      <c r="D18" s="209"/>
      <c r="E18" s="209"/>
      <c r="F18" s="209"/>
      <c r="G18" s="209"/>
    </row>
    <row r="19" spans="1:7" ht="30">
      <c r="A19" s="205" t="s">
        <v>513</v>
      </c>
      <c r="B19" s="210" t="s">
        <v>514</v>
      </c>
      <c r="C19" s="211">
        <f t="shared" si="0"/>
        <v>0</v>
      </c>
      <c r="D19" s="209"/>
      <c r="E19" s="209"/>
      <c r="F19" s="209"/>
      <c r="G19" s="209"/>
    </row>
    <row r="20" spans="1:7" ht="15">
      <c r="A20" s="205" t="s">
        <v>515</v>
      </c>
      <c r="B20" s="210" t="s">
        <v>516</v>
      </c>
      <c r="C20" s="211">
        <f t="shared" si="0"/>
        <v>0</v>
      </c>
      <c r="D20" s="209"/>
      <c r="E20" s="209"/>
      <c r="F20" s="209"/>
      <c r="G20" s="209"/>
    </row>
    <row r="21" spans="1:7" ht="15">
      <c r="A21" s="205" t="s">
        <v>517</v>
      </c>
      <c r="B21" s="210" t="s">
        <v>518</v>
      </c>
      <c r="C21" s="211"/>
      <c r="D21" s="209"/>
      <c r="E21" s="209"/>
      <c r="F21" s="209"/>
      <c r="G21" s="209"/>
    </row>
  </sheetData>
  <sheetProtection selectLockedCells="1" selectUnlockedCells="1"/>
  <mergeCells count="4">
    <mergeCell ref="C2:G2"/>
    <mergeCell ref="B3:I3"/>
    <mergeCell ref="A6:G6"/>
    <mergeCell ref="B1:G1"/>
  </mergeCells>
  <printOptions gridLines="1" headings="1"/>
  <pageMargins left="0.7875" right="0.7875" top="0.7875" bottom="0.7875" header="0.5118055555555555" footer="0.5118055555555555"/>
  <pageSetup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zoomScaleNormal="95" zoomScalePageLayoutView="0"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68.375" style="0" customWidth="1"/>
    <col min="3" max="3" width="20.75390625" style="0" customWidth="1"/>
    <col min="4" max="4" width="21.75390625" style="0" customWidth="1"/>
    <col min="6" max="8" width="0" style="0" hidden="1" customWidth="1"/>
  </cols>
  <sheetData>
    <row r="1" spans="1:8" ht="15">
      <c r="A1" s="152"/>
      <c r="B1" s="291" t="s">
        <v>531</v>
      </c>
      <c r="C1" s="291"/>
      <c r="D1" s="291"/>
      <c r="E1" s="291"/>
      <c r="F1" s="291"/>
      <c r="G1" s="291"/>
      <c r="H1" s="291"/>
    </row>
    <row r="2" spans="1:8" ht="15">
      <c r="A2" s="152"/>
      <c r="B2" s="128"/>
      <c r="C2" s="128"/>
      <c r="D2" s="128"/>
      <c r="E2" s="128"/>
      <c r="F2" s="128"/>
      <c r="G2" s="158"/>
      <c r="H2" s="128"/>
    </row>
    <row r="3" spans="1:8" ht="15">
      <c r="A3" s="152"/>
      <c r="B3" s="292"/>
      <c r="C3" s="292"/>
      <c r="D3" s="292"/>
      <c r="E3" s="292"/>
      <c r="F3" s="292"/>
      <c r="G3" s="292"/>
      <c r="H3" s="292"/>
    </row>
    <row r="4" spans="1:8" ht="15">
      <c r="A4" s="152"/>
      <c r="B4" s="292" t="s">
        <v>519</v>
      </c>
      <c r="C4" s="292"/>
      <c r="D4" s="292"/>
      <c r="E4" s="292"/>
      <c r="F4" s="292"/>
      <c r="G4" s="292"/>
      <c r="H4" s="292"/>
    </row>
    <row r="5" spans="1:4" ht="15">
      <c r="A5" s="152"/>
      <c r="B5" s="153"/>
      <c r="C5" s="153"/>
      <c r="D5" s="153"/>
    </row>
    <row r="6" spans="1:4" ht="27" customHeight="1">
      <c r="A6" s="286" t="s">
        <v>520</v>
      </c>
      <c r="B6" s="286"/>
      <c r="C6" s="286"/>
      <c r="D6" s="286"/>
    </row>
    <row r="7" spans="1:4" ht="27" customHeight="1">
      <c r="A7" s="199"/>
      <c r="B7" s="199"/>
      <c r="C7" s="199"/>
      <c r="D7" s="199" t="s">
        <v>360</v>
      </c>
    </row>
    <row r="8" spans="1:4" ht="63.75" customHeight="1">
      <c r="A8" s="199"/>
      <c r="B8" s="199" t="s">
        <v>5</v>
      </c>
      <c r="C8" s="199" t="s">
        <v>490</v>
      </c>
      <c r="D8" s="199" t="s">
        <v>492</v>
      </c>
    </row>
    <row r="9" spans="1:4" ht="15.75" customHeight="1">
      <c r="A9" s="201" t="s">
        <v>495</v>
      </c>
      <c r="B9" s="208" t="s">
        <v>496</v>
      </c>
      <c r="C9" s="209">
        <f>SUM(D9)</f>
        <v>89509</v>
      </c>
      <c r="D9" s="209">
        <v>89509</v>
      </c>
    </row>
    <row r="10" spans="1:4" ht="17.25" customHeight="1">
      <c r="A10" s="205" t="s">
        <v>503</v>
      </c>
      <c r="B10" s="210" t="s">
        <v>504</v>
      </c>
      <c r="C10" s="211">
        <f>SUM(C9)</f>
        <v>89509</v>
      </c>
      <c r="D10" s="209">
        <f>SUM(D9)</f>
        <v>89509</v>
      </c>
    </row>
    <row r="11" spans="1:4" ht="17.25" customHeight="1">
      <c r="A11" s="205" t="s">
        <v>505</v>
      </c>
      <c r="B11" s="210" t="s">
        <v>506</v>
      </c>
      <c r="C11" s="211">
        <f>SUM(C10)</f>
        <v>89509</v>
      </c>
      <c r="D11" s="209">
        <v>89509</v>
      </c>
    </row>
    <row r="12" spans="1:4" ht="17.25" customHeight="1">
      <c r="A12" s="201" t="s">
        <v>521</v>
      </c>
      <c r="B12" s="208" t="s">
        <v>522</v>
      </c>
      <c r="C12" s="209">
        <v>48485253</v>
      </c>
      <c r="D12" s="209">
        <v>48485253</v>
      </c>
    </row>
    <row r="13" spans="1:4" ht="18" customHeight="1">
      <c r="A13" s="205" t="s">
        <v>513</v>
      </c>
      <c r="B13" s="210" t="s">
        <v>523</v>
      </c>
      <c r="C13" s="211">
        <f>SUM(C12)</f>
        <v>48485253</v>
      </c>
      <c r="D13" s="209">
        <v>48485253</v>
      </c>
    </row>
    <row r="14" spans="1:4" ht="16.5" customHeight="1">
      <c r="A14" s="205" t="s">
        <v>515</v>
      </c>
      <c r="B14" s="210" t="s">
        <v>524</v>
      </c>
      <c r="C14" s="211">
        <f>C13-C11</f>
        <v>48395744</v>
      </c>
      <c r="D14" s="209">
        <v>48395744</v>
      </c>
    </row>
  </sheetData>
  <sheetProtection selectLockedCells="1" selectUnlockedCells="1"/>
  <mergeCells count="4">
    <mergeCell ref="B1:H1"/>
    <mergeCell ref="B3:H3"/>
    <mergeCell ref="B4:H4"/>
    <mergeCell ref="A6:D6"/>
  </mergeCells>
  <printOptions gridLines="1" headings="1"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A24" sqref="A24:I24"/>
    </sheetView>
  </sheetViews>
  <sheetFormatPr defaultColWidth="11.625" defaultRowHeight="12.75"/>
  <cols>
    <col min="1" max="4" width="9.125" style="0" customWidth="1"/>
    <col min="5" max="5" width="14.25390625" style="0" customWidth="1"/>
    <col min="6" max="6" width="12.375" style="0" customWidth="1"/>
    <col min="7" max="7" width="12.625" style="0" customWidth="1"/>
    <col min="8" max="8" width="12.125" style="0" customWidth="1"/>
    <col min="9" max="255" width="9.125" style="0" customWidth="1"/>
  </cols>
  <sheetData>
    <row r="1" spans="1:9" ht="15.75" customHeight="1">
      <c r="A1" s="219" t="s">
        <v>22</v>
      </c>
      <c r="B1" s="219"/>
      <c r="C1" s="219"/>
      <c r="D1" s="219"/>
      <c r="E1" s="219"/>
      <c r="F1" s="219"/>
      <c r="G1" s="219"/>
      <c r="H1" s="219"/>
      <c r="I1" s="219"/>
    </row>
    <row r="2" spans="1:6" ht="15.75" customHeight="1">
      <c r="A2" s="20"/>
      <c r="B2" s="20"/>
      <c r="C2" s="20"/>
      <c r="D2" s="20"/>
      <c r="E2" s="20"/>
      <c r="F2" s="20"/>
    </row>
    <row r="3" spans="1:6" ht="15.75">
      <c r="A3" s="21"/>
      <c r="B3" s="21"/>
      <c r="C3" s="21"/>
      <c r="D3" s="22"/>
      <c r="E3" s="22"/>
      <c r="F3" s="22"/>
    </row>
    <row r="4" spans="1:9" ht="15" customHeight="1">
      <c r="A4" s="220" t="s">
        <v>1</v>
      </c>
      <c r="B4" s="220"/>
      <c r="C4" s="220"/>
      <c r="D4" s="220"/>
      <c r="E4" s="220"/>
      <c r="F4" s="220"/>
      <c r="G4" s="220"/>
      <c r="H4" s="220"/>
      <c r="I4" s="220"/>
    </row>
    <row r="5" spans="1:6" ht="15.75">
      <c r="A5" s="23"/>
      <c r="B5" s="23"/>
      <c r="C5" s="23"/>
      <c r="D5" s="23"/>
      <c r="E5" s="23"/>
      <c r="F5" s="23"/>
    </row>
    <row r="6" spans="1:6" ht="15.75">
      <c r="A6" s="23"/>
      <c r="B6" s="23"/>
      <c r="C6" s="23"/>
      <c r="D6" s="23"/>
      <c r="E6" s="23"/>
      <c r="F6" s="23"/>
    </row>
    <row r="7" spans="1:9" ht="15.75">
      <c r="A7" s="220" t="s">
        <v>23</v>
      </c>
      <c r="B7" s="220"/>
      <c r="C7" s="220"/>
      <c r="D7" s="220"/>
      <c r="E7" s="220"/>
      <c r="F7" s="220"/>
      <c r="G7" s="220"/>
      <c r="H7" s="220"/>
      <c r="I7" s="220"/>
    </row>
    <row r="8" spans="1:6" ht="15.75">
      <c r="A8" s="23"/>
      <c r="B8" s="23"/>
      <c r="C8" s="23"/>
      <c r="D8" s="23"/>
      <c r="E8" s="23"/>
      <c r="F8" s="23"/>
    </row>
    <row r="9" spans="1:9" ht="15.75" customHeight="1">
      <c r="A9" s="24"/>
      <c r="B9" s="25"/>
      <c r="C9" s="25"/>
      <c r="D9" s="25"/>
      <c r="E9" s="26"/>
      <c r="F9" s="221" t="s">
        <v>6</v>
      </c>
      <c r="G9" s="221" t="s">
        <v>15</v>
      </c>
      <c r="H9" s="221" t="s">
        <v>8</v>
      </c>
      <c r="I9" s="221" t="s">
        <v>9</v>
      </c>
    </row>
    <row r="10" spans="1:9" ht="15.75">
      <c r="A10" s="27"/>
      <c r="B10" s="28"/>
      <c r="C10" s="28"/>
      <c r="D10" s="28"/>
      <c r="E10" s="29"/>
      <c r="F10" s="221"/>
      <c r="G10" s="221"/>
      <c r="H10" s="221"/>
      <c r="I10" s="221"/>
    </row>
    <row r="11" spans="1:9" ht="15.75">
      <c r="A11" s="30" t="s">
        <v>24</v>
      </c>
      <c r="B11" s="25"/>
      <c r="C11" s="25"/>
      <c r="D11" s="25"/>
      <c r="E11" s="26"/>
      <c r="F11" s="31"/>
      <c r="G11" s="31"/>
      <c r="H11" s="31"/>
      <c r="I11" s="31"/>
    </row>
    <row r="12" spans="1:9" ht="15.75">
      <c r="A12" s="27"/>
      <c r="B12" s="28"/>
      <c r="C12" s="28"/>
      <c r="D12" s="28"/>
      <c r="E12" s="32">
        <v>11130</v>
      </c>
      <c r="F12" s="33"/>
      <c r="G12" s="33"/>
      <c r="H12" s="33"/>
      <c r="I12" s="33"/>
    </row>
    <row r="13" spans="1:9" ht="15.75">
      <c r="A13" s="30" t="s">
        <v>25</v>
      </c>
      <c r="B13" s="25"/>
      <c r="C13" s="25"/>
      <c r="D13" s="25"/>
      <c r="E13" s="26"/>
      <c r="F13" s="31"/>
      <c r="G13" s="31"/>
      <c r="H13" s="31"/>
      <c r="I13" s="31"/>
    </row>
    <row r="14" spans="1:9" ht="15.75">
      <c r="A14" s="28" t="s">
        <v>26</v>
      </c>
      <c r="B14" s="28"/>
      <c r="C14" s="28"/>
      <c r="D14" s="28"/>
      <c r="E14" s="29"/>
      <c r="F14" s="33">
        <v>81</v>
      </c>
      <c r="G14" s="33">
        <v>81</v>
      </c>
      <c r="H14" s="33">
        <v>3</v>
      </c>
      <c r="I14" s="33"/>
    </row>
    <row r="15" spans="1:9" ht="15.75">
      <c r="A15" s="30" t="s">
        <v>27</v>
      </c>
      <c r="B15" s="34"/>
      <c r="C15" s="34"/>
      <c r="D15" s="34"/>
      <c r="E15" s="35"/>
      <c r="F15" s="31"/>
      <c r="G15" s="31"/>
      <c r="H15" s="31"/>
      <c r="I15" s="31"/>
    </row>
    <row r="16" spans="1:9" ht="15.75">
      <c r="A16" s="36"/>
      <c r="B16" s="37"/>
      <c r="C16" s="37"/>
      <c r="D16" s="37"/>
      <c r="E16" s="38">
        <v>18030</v>
      </c>
      <c r="F16" s="39"/>
      <c r="G16" s="39"/>
      <c r="H16" s="39"/>
      <c r="I16" s="39"/>
    </row>
    <row r="17" spans="1:9" ht="15.75">
      <c r="A17" s="40" t="s">
        <v>28</v>
      </c>
      <c r="B17" s="23"/>
      <c r="C17" s="23"/>
      <c r="D17" s="23"/>
      <c r="E17" s="41"/>
      <c r="F17" s="42"/>
      <c r="G17" s="42"/>
      <c r="H17" s="42"/>
      <c r="I17" s="42"/>
    </row>
    <row r="18" spans="1:9" ht="15.75">
      <c r="A18" s="27" t="s">
        <v>29</v>
      </c>
      <c r="B18" s="28"/>
      <c r="C18" s="28"/>
      <c r="D18" s="28"/>
      <c r="E18" s="29"/>
      <c r="F18" s="43">
        <v>51431195</v>
      </c>
      <c r="G18" s="43">
        <v>50378297</v>
      </c>
      <c r="H18" s="43">
        <v>48585253</v>
      </c>
      <c r="I18" s="44">
        <f>H18/G18</f>
        <v>0.9644084038807426</v>
      </c>
    </row>
    <row r="19" spans="1:9" ht="15.75">
      <c r="A19" s="30" t="s">
        <v>30</v>
      </c>
      <c r="B19" s="25" t="s">
        <v>31</v>
      </c>
      <c r="C19" s="25"/>
      <c r="D19" s="25"/>
      <c r="E19" s="26"/>
      <c r="F19" s="45"/>
      <c r="G19" s="45"/>
      <c r="H19" s="45"/>
      <c r="I19" s="44"/>
    </row>
    <row r="20" spans="1:9" ht="15.75">
      <c r="A20" s="46" t="s">
        <v>31</v>
      </c>
      <c r="B20" s="46"/>
      <c r="C20" s="46"/>
      <c r="D20" s="46"/>
      <c r="E20" s="47"/>
      <c r="F20" s="43">
        <v>97919</v>
      </c>
      <c r="G20" s="43">
        <v>97919</v>
      </c>
      <c r="H20" s="43">
        <v>97919</v>
      </c>
      <c r="I20" s="44">
        <f>H20/G20</f>
        <v>1</v>
      </c>
    </row>
    <row r="21" spans="1:9" ht="15.75">
      <c r="A21" s="27"/>
      <c r="B21" s="28"/>
      <c r="C21" s="28"/>
      <c r="D21" s="48" t="s">
        <v>32</v>
      </c>
      <c r="E21" s="32"/>
      <c r="F21" s="49">
        <f>F14+F18+F20</f>
        <v>51529195</v>
      </c>
      <c r="G21" s="49">
        <f>G14+G18+G20</f>
        <v>50476297</v>
      </c>
      <c r="H21" s="49">
        <f>H14+H18+H20</f>
        <v>48683175</v>
      </c>
      <c r="I21" s="44">
        <f>H21/G21</f>
        <v>0.9644759598747903</v>
      </c>
    </row>
    <row r="22" spans="1:7" ht="15.75">
      <c r="A22" s="18"/>
      <c r="B22" s="18"/>
      <c r="C22" s="18"/>
      <c r="D22" s="18"/>
      <c r="E22" s="18"/>
      <c r="F22" s="18"/>
      <c r="G22" s="18"/>
    </row>
    <row r="23" spans="1:6" ht="15.75">
      <c r="A23" s="18"/>
      <c r="B23" s="18"/>
      <c r="C23" s="18"/>
      <c r="D23" s="18"/>
      <c r="E23" s="18"/>
      <c r="F23" s="18"/>
    </row>
    <row r="24" spans="1:9" ht="15.75">
      <c r="A24" s="216" t="s">
        <v>33</v>
      </c>
      <c r="B24" s="216"/>
      <c r="C24" s="216"/>
      <c r="D24" s="216"/>
      <c r="E24" s="216"/>
      <c r="F24" s="216"/>
      <c r="G24" s="216"/>
      <c r="H24" s="216"/>
      <c r="I24" s="216"/>
    </row>
    <row r="25" spans="1:6" ht="15.75">
      <c r="A25" s="50"/>
      <c r="B25" s="50"/>
      <c r="C25" s="50"/>
      <c r="D25" s="50"/>
      <c r="E25" s="50"/>
      <c r="F25" s="50"/>
    </row>
    <row r="26" spans="1:9" ht="15" customHeight="1">
      <c r="A26" s="51"/>
      <c r="B26" s="52"/>
      <c r="C26" s="52"/>
      <c r="D26" s="52"/>
      <c r="E26" s="53"/>
      <c r="F26" s="221" t="s">
        <v>6</v>
      </c>
      <c r="G26" s="221" t="s">
        <v>15</v>
      </c>
      <c r="H26" s="221" t="s">
        <v>16</v>
      </c>
      <c r="I26" s="221" t="s">
        <v>9</v>
      </c>
    </row>
    <row r="27" spans="1:9" ht="15.75">
      <c r="A27" s="54"/>
      <c r="B27" s="55"/>
      <c r="C27" s="55"/>
      <c r="D27" s="55"/>
      <c r="E27" s="56"/>
      <c r="F27" s="221"/>
      <c r="G27" s="221"/>
      <c r="H27" s="221"/>
      <c r="I27" s="221"/>
    </row>
    <row r="28" spans="1:9" ht="15.75">
      <c r="A28" s="40" t="s">
        <v>24</v>
      </c>
      <c r="B28" s="18"/>
      <c r="C28" s="18"/>
      <c r="D28" s="18"/>
      <c r="E28" s="57"/>
      <c r="F28" s="58"/>
      <c r="G28" s="58"/>
      <c r="H28" s="58"/>
      <c r="I28" s="58"/>
    </row>
    <row r="29" spans="1:9" ht="15.75">
      <c r="A29" s="59"/>
      <c r="B29" s="60"/>
      <c r="C29" s="60"/>
      <c r="D29" s="60"/>
      <c r="E29" s="61">
        <v>11130</v>
      </c>
      <c r="F29" s="62"/>
      <c r="G29" s="62"/>
      <c r="H29" s="62"/>
      <c r="I29" s="62"/>
    </row>
    <row r="30" spans="1:9" ht="15.75">
      <c r="A30" s="63" t="s">
        <v>34</v>
      </c>
      <c r="B30" s="18" t="s">
        <v>35</v>
      </c>
      <c r="C30" s="18"/>
      <c r="D30" s="18"/>
      <c r="E30" s="57"/>
      <c r="F30" s="64"/>
      <c r="G30" s="64"/>
      <c r="H30" s="64"/>
      <c r="I30" s="64"/>
    </row>
    <row r="31" spans="1:9" ht="15.75">
      <c r="A31" s="59" t="s">
        <v>36</v>
      </c>
      <c r="B31" s="60"/>
      <c r="C31" s="60"/>
      <c r="D31" s="60"/>
      <c r="E31" s="65"/>
      <c r="F31" s="66">
        <v>198000</v>
      </c>
      <c r="G31" s="66">
        <v>198000</v>
      </c>
      <c r="H31" s="66">
        <v>89509</v>
      </c>
      <c r="I31" s="67">
        <f>H31/G31</f>
        <v>0.45206565656565656</v>
      </c>
    </row>
    <row r="32" spans="1:9" ht="15.75">
      <c r="A32" s="40" t="s">
        <v>37</v>
      </c>
      <c r="B32" s="18"/>
      <c r="C32" s="18"/>
      <c r="D32" s="18"/>
      <c r="E32" s="57"/>
      <c r="F32" s="68"/>
      <c r="G32" s="68"/>
      <c r="H32" s="68"/>
      <c r="I32" s="223"/>
    </row>
    <row r="33" spans="1:9" ht="15.75">
      <c r="A33" s="59"/>
      <c r="B33" s="60"/>
      <c r="C33" s="60"/>
      <c r="D33" s="60"/>
      <c r="E33" s="61">
        <v>18030</v>
      </c>
      <c r="F33" s="69"/>
      <c r="G33" s="69"/>
      <c r="H33" s="69"/>
      <c r="I33" s="223"/>
    </row>
    <row r="34" spans="1:9" ht="15.75">
      <c r="A34" s="63" t="s">
        <v>38</v>
      </c>
      <c r="B34" s="18"/>
      <c r="C34" s="18"/>
      <c r="D34" s="18"/>
      <c r="E34" s="57"/>
      <c r="F34" s="64"/>
      <c r="G34" s="64"/>
      <c r="H34" s="64"/>
      <c r="I34" s="222">
        <f>H35/G35</f>
        <v>0.9643376146968542</v>
      </c>
    </row>
    <row r="35" spans="1:9" ht="15.75">
      <c r="A35" s="59" t="s">
        <v>39</v>
      </c>
      <c r="B35" s="60"/>
      <c r="C35" s="60"/>
      <c r="D35" s="60"/>
      <c r="E35" s="65"/>
      <c r="F35" s="66">
        <v>51331195</v>
      </c>
      <c r="G35" s="66">
        <v>50278297</v>
      </c>
      <c r="H35" s="66">
        <v>48485253</v>
      </c>
      <c r="I35" s="222"/>
    </row>
    <row r="36" spans="1:9" ht="15.75">
      <c r="A36" s="70"/>
      <c r="B36" s="71"/>
      <c r="C36" s="71"/>
      <c r="D36" s="71"/>
      <c r="E36" s="72"/>
      <c r="F36" s="68"/>
      <c r="G36" s="68"/>
      <c r="H36" s="68"/>
      <c r="I36" s="222">
        <f>H37/G37</f>
        <v>0.9623281596904781</v>
      </c>
    </row>
    <row r="37" spans="1:9" ht="15.75">
      <c r="A37" s="59"/>
      <c r="B37" s="60"/>
      <c r="C37" s="60"/>
      <c r="D37" s="73" t="s">
        <v>40</v>
      </c>
      <c r="E37" s="61"/>
      <c r="F37" s="74">
        <f>SUM(F30:F36)</f>
        <v>51529195</v>
      </c>
      <c r="G37" s="74">
        <f>SUM(G30:G36)</f>
        <v>50476297</v>
      </c>
      <c r="H37" s="74">
        <f>SUM(H30:H36)</f>
        <v>48574762</v>
      </c>
      <c r="I37" s="222"/>
    </row>
  </sheetData>
  <sheetProtection selectLockedCells="1" selectUnlockedCells="1"/>
  <mergeCells count="15">
    <mergeCell ref="I34:I35"/>
    <mergeCell ref="I36:I37"/>
    <mergeCell ref="A24:I24"/>
    <mergeCell ref="F26:F27"/>
    <mergeCell ref="G26:G27"/>
    <mergeCell ref="H26:H27"/>
    <mergeCell ref="I26:I27"/>
    <mergeCell ref="I32:I33"/>
    <mergeCell ref="A1:I1"/>
    <mergeCell ref="A4:I4"/>
    <mergeCell ref="A7:I7"/>
    <mergeCell ref="F9:F10"/>
    <mergeCell ref="G9:G10"/>
    <mergeCell ref="H9:H10"/>
    <mergeCell ref="I9:I10"/>
  </mergeCells>
  <printOptions/>
  <pageMargins left="0.75" right="0.75" top="1" bottom="1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4">
      <selection activeCell="B25" sqref="B25:G25"/>
    </sheetView>
  </sheetViews>
  <sheetFormatPr defaultColWidth="11.625" defaultRowHeight="12.75"/>
  <cols>
    <col min="1" max="1" width="3.625" style="0" customWidth="1"/>
    <col min="2" max="2" width="3.875" style="0" customWidth="1"/>
    <col min="3" max="3" width="2.875" style="0" customWidth="1"/>
    <col min="4" max="7" width="9.125" style="0" customWidth="1"/>
    <col min="8" max="8" width="14.125" style="0" customWidth="1"/>
    <col min="9" max="9" width="13.00390625" style="0" customWidth="1"/>
    <col min="10" max="10" width="12.25390625" style="0" customWidth="1"/>
    <col min="11" max="11" width="13.75390625" style="0" customWidth="1"/>
    <col min="12" max="255" width="9.125" style="0" customWidth="1"/>
  </cols>
  <sheetData>
    <row r="1" spans="1:12" ht="18" customHeight="1">
      <c r="A1" s="75"/>
      <c r="B1" s="76" t="s">
        <v>41</v>
      </c>
      <c r="C1" s="76" t="s">
        <v>42</v>
      </c>
      <c r="D1" s="76" t="s">
        <v>43</v>
      </c>
      <c r="E1" s="227" t="s">
        <v>44</v>
      </c>
      <c r="F1" s="227"/>
      <c r="G1" s="227"/>
      <c r="H1" s="227"/>
      <c r="I1" s="76" t="s">
        <v>45</v>
      </c>
      <c r="J1" s="77" t="s">
        <v>46</v>
      </c>
      <c r="K1" s="78" t="s">
        <v>47</v>
      </c>
      <c r="L1" s="78" t="s">
        <v>48</v>
      </c>
    </row>
    <row r="2" spans="1:12" ht="18" customHeight="1">
      <c r="A2" s="79" t="s">
        <v>49</v>
      </c>
      <c r="B2" s="228" t="s">
        <v>50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8" customHeight="1">
      <c r="A3" s="75" t="s">
        <v>51</v>
      </c>
      <c r="B3" s="80"/>
      <c r="C3" s="81"/>
      <c r="D3" s="81"/>
      <c r="E3" s="81"/>
      <c r="F3" s="81"/>
      <c r="G3" s="81"/>
      <c r="H3" s="81"/>
      <c r="I3" s="81"/>
      <c r="L3" s="82"/>
    </row>
    <row r="4" spans="1:12" ht="18" customHeight="1">
      <c r="A4" s="79" t="s">
        <v>52</v>
      </c>
      <c r="B4" s="229" t="s">
        <v>53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8" customHeight="1">
      <c r="A5" s="75" t="s">
        <v>54</v>
      </c>
      <c r="B5" s="230" t="s">
        <v>55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8" customHeight="1">
      <c r="A6" s="79" t="s">
        <v>56</v>
      </c>
      <c r="B6" s="230" t="s">
        <v>57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8" customHeight="1">
      <c r="A7" s="75" t="s">
        <v>58</v>
      </c>
      <c r="B7" s="83"/>
      <c r="C7" s="84"/>
      <c r="D7" s="84"/>
      <c r="E7" s="84"/>
      <c r="F7" s="84"/>
      <c r="G7" s="84"/>
      <c r="H7" s="84"/>
      <c r="I7" s="84"/>
      <c r="L7" s="82"/>
    </row>
    <row r="8" spans="1:12" ht="18" customHeight="1">
      <c r="A8" s="79" t="s">
        <v>59</v>
      </c>
      <c r="B8" s="83"/>
      <c r="C8" s="84"/>
      <c r="D8" s="84"/>
      <c r="E8" s="84"/>
      <c r="F8" s="84"/>
      <c r="G8" s="84"/>
      <c r="H8" s="84"/>
      <c r="I8" s="81" t="s">
        <v>4</v>
      </c>
      <c r="L8" s="82"/>
    </row>
    <row r="9" spans="1:12" ht="18" customHeight="1">
      <c r="A9" s="224" t="s">
        <v>60</v>
      </c>
      <c r="B9" s="225" t="s">
        <v>5</v>
      </c>
      <c r="C9" s="225"/>
      <c r="D9" s="225"/>
      <c r="E9" s="225"/>
      <c r="F9" s="225"/>
      <c r="G9" s="225"/>
      <c r="H9" s="225"/>
      <c r="I9" s="226" t="s">
        <v>6</v>
      </c>
      <c r="J9" s="226" t="s">
        <v>15</v>
      </c>
      <c r="K9" s="226" t="s">
        <v>16</v>
      </c>
      <c r="L9" s="226" t="s">
        <v>61</v>
      </c>
    </row>
    <row r="10" spans="1:12" ht="18" customHeight="1">
      <c r="A10" s="224"/>
      <c r="B10" s="225"/>
      <c r="C10" s="225"/>
      <c r="D10" s="225"/>
      <c r="E10" s="225"/>
      <c r="F10" s="225"/>
      <c r="G10" s="225"/>
      <c r="H10" s="225"/>
      <c r="I10" s="226"/>
      <c r="J10" s="226"/>
      <c r="K10" s="226"/>
      <c r="L10" s="226"/>
    </row>
    <row r="11" spans="1:12" ht="18" customHeight="1">
      <c r="A11" s="165" t="s">
        <v>62</v>
      </c>
      <c r="B11" s="167" t="s">
        <v>63</v>
      </c>
      <c r="C11" s="167"/>
      <c r="D11" s="167"/>
      <c r="E11" s="168"/>
      <c r="F11" s="168"/>
      <c r="G11" s="168"/>
      <c r="H11" s="167">
        <v>18030</v>
      </c>
      <c r="I11" s="169">
        <f>I12</f>
        <v>52322500</v>
      </c>
      <c r="J11" s="169">
        <f>J12</f>
        <v>51269602</v>
      </c>
      <c r="K11" s="169">
        <f>K12</f>
        <v>49476558</v>
      </c>
      <c r="L11" s="170">
        <f aca="true" t="shared" si="0" ref="L11:L19">K11/J11</f>
        <v>0.9650271519564361</v>
      </c>
    </row>
    <row r="12" spans="1:12" ht="18" customHeight="1">
      <c r="A12" s="166" t="s">
        <v>64</v>
      </c>
      <c r="B12" s="168" t="s">
        <v>65</v>
      </c>
      <c r="C12" s="168" t="s">
        <v>66</v>
      </c>
      <c r="D12" s="168"/>
      <c r="E12" s="168"/>
      <c r="F12" s="168"/>
      <c r="G12" s="168"/>
      <c r="H12" s="168"/>
      <c r="I12" s="171">
        <f>I13+I19</f>
        <v>52322500</v>
      </c>
      <c r="J12" s="171">
        <f>J13+J19</f>
        <v>51269602</v>
      </c>
      <c r="K12" s="171">
        <f>K13+K19</f>
        <v>49476558</v>
      </c>
      <c r="L12" s="170">
        <f t="shared" si="0"/>
        <v>0.9650271519564361</v>
      </c>
    </row>
    <row r="13" spans="1:12" ht="18" customHeight="1">
      <c r="A13" s="166" t="s">
        <v>67</v>
      </c>
      <c r="B13" s="168"/>
      <c r="C13" s="168" t="s">
        <v>68</v>
      </c>
      <c r="D13" s="168" t="s">
        <v>69</v>
      </c>
      <c r="E13" s="168"/>
      <c r="F13" s="168"/>
      <c r="G13" s="168"/>
      <c r="H13" s="168"/>
      <c r="I13" s="171">
        <f>SUM(I14:I18)</f>
        <v>51331195</v>
      </c>
      <c r="J13" s="171">
        <f>SUM(J14:J18)</f>
        <v>50278297</v>
      </c>
      <c r="K13" s="171">
        <f>SUM(K14:K18)</f>
        <v>48485253</v>
      </c>
      <c r="L13" s="170">
        <f t="shared" si="0"/>
        <v>0.9643376146968542</v>
      </c>
    </row>
    <row r="14" spans="1:12" ht="18" customHeight="1">
      <c r="A14" s="166" t="s">
        <v>70</v>
      </c>
      <c r="B14" s="168"/>
      <c r="C14" s="168"/>
      <c r="D14" s="168" t="s">
        <v>71</v>
      </c>
      <c r="E14" s="168"/>
      <c r="F14" s="168"/>
      <c r="G14" s="168"/>
      <c r="H14" s="168"/>
      <c r="I14" s="171">
        <v>515272</v>
      </c>
      <c r="J14" s="171">
        <v>515272</v>
      </c>
      <c r="K14" s="171">
        <v>515272</v>
      </c>
      <c r="L14" s="170">
        <f t="shared" si="0"/>
        <v>1</v>
      </c>
    </row>
    <row r="15" spans="1:12" ht="18" customHeight="1">
      <c r="A15" s="166" t="s">
        <v>72</v>
      </c>
      <c r="B15" s="168"/>
      <c r="C15" s="168"/>
      <c r="D15" s="168" t="s">
        <v>73</v>
      </c>
      <c r="E15" s="168"/>
      <c r="F15" s="168"/>
      <c r="G15" s="168"/>
      <c r="H15" s="168"/>
      <c r="I15" s="171">
        <v>2184586</v>
      </c>
      <c r="J15" s="171">
        <v>2184586</v>
      </c>
      <c r="K15" s="171">
        <v>2692603</v>
      </c>
      <c r="L15" s="170">
        <f t="shared" si="0"/>
        <v>1.232546120866837</v>
      </c>
    </row>
    <row r="16" spans="1:12" ht="18" customHeight="1">
      <c r="A16" s="166" t="s">
        <v>74</v>
      </c>
      <c r="B16" s="168"/>
      <c r="C16" s="168"/>
      <c r="D16" s="168" t="s">
        <v>75</v>
      </c>
      <c r="E16" s="168"/>
      <c r="F16" s="168"/>
      <c r="G16" s="168"/>
      <c r="H16" s="168"/>
      <c r="I16" s="171">
        <v>5485054</v>
      </c>
      <c r="J16" s="171">
        <v>5485054</v>
      </c>
      <c r="K16" s="171">
        <v>99324</v>
      </c>
      <c r="L16" s="170">
        <f t="shared" si="0"/>
        <v>0.0181081170759668</v>
      </c>
    </row>
    <row r="17" spans="1:12" ht="18" customHeight="1">
      <c r="A17" s="166" t="s">
        <v>76</v>
      </c>
      <c r="B17" s="168"/>
      <c r="C17" s="168"/>
      <c r="D17" s="168" t="s">
        <v>77</v>
      </c>
      <c r="E17" s="168"/>
      <c r="F17" s="168"/>
      <c r="G17" s="168"/>
      <c r="H17" s="168"/>
      <c r="I17" s="171">
        <v>26786569</v>
      </c>
      <c r="J17" s="171">
        <v>28060719</v>
      </c>
      <c r="K17" s="171">
        <v>27326719</v>
      </c>
      <c r="L17" s="170">
        <f t="shared" si="0"/>
        <v>0.9738424378933412</v>
      </c>
    </row>
    <row r="18" spans="1:12" ht="18" customHeight="1">
      <c r="A18" s="166" t="s">
        <v>78</v>
      </c>
      <c r="B18" s="168"/>
      <c r="C18" s="168"/>
      <c r="D18" s="168" t="s">
        <v>79</v>
      </c>
      <c r="E18" s="168"/>
      <c r="F18" s="168"/>
      <c r="G18" s="168"/>
      <c r="H18" s="168"/>
      <c r="I18" s="171">
        <v>16359714</v>
      </c>
      <c r="J18" s="171">
        <v>14032666</v>
      </c>
      <c r="K18" s="171">
        <v>17851335</v>
      </c>
      <c r="L18" s="170">
        <f t="shared" si="0"/>
        <v>1.2721271211044287</v>
      </c>
    </row>
    <row r="19" spans="1:12" ht="18" customHeight="1">
      <c r="A19" s="166" t="s">
        <v>80</v>
      </c>
      <c r="B19" s="168"/>
      <c r="C19" s="168" t="s">
        <v>30</v>
      </c>
      <c r="D19" s="168" t="s">
        <v>31</v>
      </c>
      <c r="E19" s="168"/>
      <c r="F19" s="168"/>
      <c r="G19" s="168"/>
      <c r="H19" s="168"/>
      <c r="I19" s="171">
        <v>991305</v>
      </c>
      <c r="J19" s="171">
        <v>991305</v>
      </c>
      <c r="K19" s="171">
        <v>991305</v>
      </c>
      <c r="L19" s="170">
        <f t="shared" si="0"/>
        <v>1</v>
      </c>
    </row>
    <row r="20" spans="1:12" ht="18" customHeight="1">
      <c r="A20" s="166" t="s">
        <v>81</v>
      </c>
      <c r="B20" s="168"/>
      <c r="C20" s="168"/>
      <c r="D20" s="168"/>
      <c r="E20" s="168"/>
      <c r="F20" s="168"/>
      <c r="G20" s="168"/>
      <c r="H20" s="168"/>
      <c r="I20" s="171"/>
      <c r="J20" s="171"/>
      <c r="K20" s="171"/>
      <c r="L20" s="170"/>
    </row>
    <row r="21" spans="1:12" ht="18" customHeight="1">
      <c r="A21" s="166" t="s">
        <v>82</v>
      </c>
      <c r="B21" s="167" t="s">
        <v>83</v>
      </c>
      <c r="C21" s="167"/>
      <c r="D21" s="167"/>
      <c r="E21" s="168"/>
      <c r="F21" s="168"/>
      <c r="G21" s="168"/>
      <c r="H21" s="167">
        <v>91140</v>
      </c>
      <c r="I21" s="169">
        <f>SUM(I22)</f>
        <v>5000</v>
      </c>
      <c r="J21" s="169">
        <f>SUM(J22)</f>
        <v>5000</v>
      </c>
      <c r="K21" s="169">
        <f>SUM(K22)</f>
        <v>537</v>
      </c>
      <c r="L21" s="170">
        <f>K21/J21</f>
        <v>0.1074</v>
      </c>
    </row>
    <row r="22" spans="1:12" ht="18" customHeight="1">
      <c r="A22" s="166" t="s">
        <v>84</v>
      </c>
      <c r="B22" s="168" t="s">
        <v>85</v>
      </c>
      <c r="C22" s="168" t="s">
        <v>86</v>
      </c>
      <c r="D22" s="168"/>
      <c r="E22" s="168"/>
      <c r="F22" s="168"/>
      <c r="G22" s="168"/>
      <c r="H22" s="168"/>
      <c r="I22" s="171">
        <f>SUM(I23:I23)</f>
        <v>5000</v>
      </c>
      <c r="J22" s="171">
        <f>SUM(J23:J23)</f>
        <v>5000</v>
      </c>
      <c r="K22" s="171">
        <f>SUM(K23:K23)</f>
        <v>537</v>
      </c>
      <c r="L22" s="170">
        <f>K22/J22</f>
        <v>0.1074</v>
      </c>
    </row>
    <row r="23" spans="1:12" ht="18" customHeight="1">
      <c r="A23" s="166" t="s">
        <v>87</v>
      </c>
      <c r="B23" s="168"/>
      <c r="C23" s="168" t="s">
        <v>88</v>
      </c>
      <c r="D23" s="168" t="s">
        <v>89</v>
      </c>
      <c r="E23" s="168"/>
      <c r="F23" s="168"/>
      <c r="G23" s="168"/>
      <c r="H23" s="168"/>
      <c r="I23" s="171">
        <v>5000</v>
      </c>
      <c r="J23" s="171">
        <v>5000</v>
      </c>
      <c r="K23" s="171">
        <v>537</v>
      </c>
      <c r="L23" s="170">
        <f>K23/J23</f>
        <v>0.1074</v>
      </c>
    </row>
    <row r="24" spans="1:12" ht="18" customHeight="1">
      <c r="A24" s="166" t="s">
        <v>90</v>
      </c>
      <c r="B24" s="168"/>
      <c r="C24" s="168"/>
      <c r="D24" s="168"/>
      <c r="E24" s="168"/>
      <c r="F24" s="168"/>
      <c r="G24" s="168"/>
      <c r="H24" s="168"/>
      <c r="I24" s="171"/>
      <c r="J24" s="171"/>
      <c r="K24" s="169"/>
      <c r="L24" s="170"/>
    </row>
    <row r="25" spans="1:12" ht="36" customHeight="1">
      <c r="A25" s="166" t="s">
        <v>91</v>
      </c>
      <c r="B25" s="231" t="s">
        <v>92</v>
      </c>
      <c r="C25" s="232"/>
      <c r="D25" s="232"/>
      <c r="E25" s="232"/>
      <c r="F25" s="232"/>
      <c r="G25" s="233"/>
      <c r="H25" s="167">
        <v>96015</v>
      </c>
      <c r="I25" s="169">
        <f>I26</f>
        <v>7049000</v>
      </c>
      <c r="J25" s="169">
        <f>J26</f>
        <v>7049000</v>
      </c>
      <c r="K25" s="169">
        <f>K26</f>
        <v>6570102</v>
      </c>
      <c r="L25" s="170">
        <f aca="true" t="shared" si="1" ref="L25:L36">K25/J25</f>
        <v>0.9320615690168819</v>
      </c>
    </row>
    <row r="26" spans="1:12" ht="15.75">
      <c r="A26" s="166" t="s">
        <v>93</v>
      </c>
      <c r="B26" s="168" t="s">
        <v>85</v>
      </c>
      <c r="C26" s="168" t="s">
        <v>86</v>
      </c>
      <c r="D26" s="168"/>
      <c r="E26" s="168"/>
      <c r="F26" s="168"/>
      <c r="G26" s="168"/>
      <c r="H26" s="168"/>
      <c r="I26" s="171">
        <f>I27+I31+I30</f>
        <v>7049000</v>
      </c>
      <c r="J26" s="171">
        <f>J27+J31+J30</f>
        <v>7049000</v>
      </c>
      <c r="K26" s="171">
        <f>K27+K31+K30</f>
        <v>6570102</v>
      </c>
      <c r="L26" s="170">
        <f t="shared" si="1"/>
        <v>0.9320615690168819</v>
      </c>
    </row>
    <row r="27" spans="1:12" ht="15.75">
      <c r="A27" s="166" t="s">
        <v>94</v>
      </c>
      <c r="B27" s="167"/>
      <c r="C27" s="168" t="s">
        <v>95</v>
      </c>
      <c r="D27" s="168" t="s">
        <v>96</v>
      </c>
      <c r="E27" s="168"/>
      <c r="F27" s="168"/>
      <c r="G27" s="168"/>
      <c r="H27" s="168"/>
      <c r="I27" s="171">
        <f>SUM(I28:I29)</f>
        <v>4526000</v>
      </c>
      <c r="J27" s="171">
        <f>SUM(J28:J29)</f>
        <v>4526000</v>
      </c>
      <c r="K27" s="171">
        <f>SUM(K28:K29)</f>
        <v>4989426</v>
      </c>
      <c r="L27" s="170">
        <f t="shared" si="1"/>
        <v>1.1023919575784358</v>
      </c>
    </row>
    <row r="28" spans="1:12" ht="15.75">
      <c r="A28" s="166" t="s">
        <v>97</v>
      </c>
      <c r="B28" s="167"/>
      <c r="C28" s="168"/>
      <c r="D28" s="168" t="s">
        <v>98</v>
      </c>
      <c r="E28" s="168"/>
      <c r="F28" s="168"/>
      <c r="G28" s="168"/>
      <c r="H28" s="168"/>
      <c r="I28" s="171">
        <v>396000</v>
      </c>
      <c r="J28" s="171">
        <v>396000</v>
      </c>
      <c r="K28" s="172">
        <v>503097</v>
      </c>
      <c r="L28" s="170">
        <f t="shared" si="1"/>
        <v>1.2704469696969698</v>
      </c>
    </row>
    <row r="29" spans="1:12" ht="15.75">
      <c r="A29" s="166" t="s">
        <v>99</v>
      </c>
      <c r="B29" s="167"/>
      <c r="C29" s="168"/>
      <c r="D29" s="168" t="s">
        <v>100</v>
      </c>
      <c r="E29" s="168"/>
      <c r="F29" s="168"/>
      <c r="G29" s="168"/>
      <c r="H29" s="168"/>
      <c r="I29" s="171">
        <v>4130000</v>
      </c>
      <c r="J29" s="171">
        <v>4130000</v>
      </c>
      <c r="K29" s="172">
        <v>4486329</v>
      </c>
      <c r="L29" s="170">
        <f t="shared" si="1"/>
        <v>1.0862782082324456</v>
      </c>
    </row>
    <row r="30" spans="1:12" ht="15.75">
      <c r="A30" s="166" t="s">
        <v>101</v>
      </c>
      <c r="B30" s="167"/>
      <c r="C30" s="168" t="s">
        <v>102</v>
      </c>
      <c r="D30" s="168" t="s">
        <v>103</v>
      </c>
      <c r="E30" s="168"/>
      <c r="F30" s="168"/>
      <c r="G30" s="168"/>
      <c r="H30" s="168"/>
      <c r="I30" s="171">
        <v>1222000</v>
      </c>
      <c r="J30" s="171">
        <v>1222000</v>
      </c>
      <c r="K30" s="172">
        <v>1347149</v>
      </c>
      <c r="L30" s="170">
        <f t="shared" si="1"/>
        <v>1.10241325695581</v>
      </c>
    </row>
    <row r="31" spans="1:12" ht="15.75">
      <c r="A31" s="166" t="s">
        <v>104</v>
      </c>
      <c r="B31" s="168"/>
      <c r="C31" s="168" t="s">
        <v>105</v>
      </c>
      <c r="D31" s="168" t="s">
        <v>106</v>
      </c>
      <c r="E31" s="168"/>
      <c r="F31" s="168"/>
      <c r="G31" s="168"/>
      <c r="H31" s="168"/>
      <c r="I31" s="171">
        <v>1301000</v>
      </c>
      <c r="J31" s="171">
        <v>1301000</v>
      </c>
      <c r="K31" s="172">
        <v>233527</v>
      </c>
      <c r="L31" s="170">
        <f t="shared" si="1"/>
        <v>0.17949807840122983</v>
      </c>
    </row>
    <row r="32" spans="1:12" ht="15.75">
      <c r="A32" s="166" t="s">
        <v>107</v>
      </c>
      <c r="B32" s="167" t="s">
        <v>108</v>
      </c>
      <c r="C32" s="167"/>
      <c r="D32" s="167"/>
      <c r="E32" s="167"/>
      <c r="F32" s="167"/>
      <c r="G32" s="167"/>
      <c r="H32" s="167">
        <v>49010</v>
      </c>
      <c r="I32" s="169">
        <f>I33</f>
        <v>14382000</v>
      </c>
      <c r="J32" s="169">
        <f>J33</f>
        <v>14382000</v>
      </c>
      <c r="K32" s="169">
        <f>K33</f>
        <v>13716365</v>
      </c>
      <c r="L32" s="170">
        <f t="shared" si="1"/>
        <v>0.9537174940898345</v>
      </c>
    </row>
    <row r="33" spans="1:12" ht="15.75">
      <c r="A33" s="166" t="s">
        <v>109</v>
      </c>
      <c r="B33" s="168" t="s">
        <v>85</v>
      </c>
      <c r="C33" s="168" t="s">
        <v>86</v>
      </c>
      <c r="D33" s="168"/>
      <c r="E33" s="168"/>
      <c r="F33" s="168"/>
      <c r="G33" s="168"/>
      <c r="H33" s="168"/>
      <c r="I33" s="171">
        <f>I34+I35</f>
        <v>14382000</v>
      </c>
      <c r="J33" s="171">
        <f>J34+J35</f>
        <v>14382000</v>
      </c>
      <c r="K33" s="171">
        <f>K34+K35</f>
        <v>13716365</v>
      </c>
      <c r="L33" s="170">
        <f t="shared" si="1"/>
        <v>0.9537174940898345</v>
      </c>
    </row>
    <row r="34" spans="1:12" ht="15.75">
      <c r="A34" s="166" t="s">
        <v>110</v>
      </c>
      <c r="B34" s="168"/>
      <c r="C34" s="168" t="s">
        <v>111</v>
      </c>
      <c r="D34" s="168" t="s">
        <v>112</v>
      </c>
      <c r="E34" s="168"/>
      <c r="F34" s="168"/>
      <c r="G34" s="168"/>
      <c r="H34" s="168"/>
      <c r="I34" s="171">
        <v>11324000</v>
      </c>
      <c r="J34" s="171">
        <v>11324000</v>
      </c>
      <c r="K34" s="172">
        <v>10800289</v>
      </c>
      <c r="L34" s="170">
        <f t="shared" si="1"/>
        <v>0.9537521193924409</v>
      </c>
    </row>
    <row r="35" spans="1:12" ht="15.75">
      <c r="A35" s="166" t="s">
        <v>113</v>
      </c>
      <c r="B35" s="168"/>
      <c r="C35" s="168" t="s">
        <v>102</v>
      </c>
      <c r="D35" s="168" t="s">
        <v>103</v>
      </c>
      <c r="E35" s="168"/>
      <c r="F35" s="168"/>
      <c r="G35" s="168"/>
      <c r="H35" s="168"/>
      <c r="I35" s="171">
        <v>3058000</v>
      </c>
      <c r="J35" s="171">
        <v>3058000</v>
      </c>
      <c r="K35" s="172">
        <v>2916076</v>
      </c>
      <c r="L35" s="170">
        <f t="shared" si="1"/>
        <v>0.9535892740353172</v>
      </c>
    </row>
    <row r="36" spans="1:12" ht="15.75">
      <c r="A36" s="166" t="s">
        <v>114</v>
      </c>
      <c r="B36" s="167" t="s">
        <v>115</v>
      </c>
      <c r="C36" s="168"/>
      <c r="D36" s="168"/>
      <c r="E36" s="168"/>
      <c r="F36" s="168"/>
      <c r="G36" s="168"/>
      <c r="H36" s="168"/>
      <c r="I36" s="169">
        <f>I32+I25+I21+I11</f>
        <v>73758500</v>
      </c>
      <c r="J36" s="169">
        <f>J32+J25+J21+J11</f>
        <v>72705602</v>
      </c>
      <c r="K36" s="169">
        <f>K32+K25+K21+K11</f>
        <v>69763562</v>
      </c>
      <c r="L36" s="170">
        <f t="shared" si="1"/>
        <v>0.9595348925107586</v>
      </c>
    </row>
  </sheetData>
  <sheetProtection selectLockedCells="1" selectUnlockedCells="1"/>
  <mergeCells count="12">
    <mergeCell ref="E1:H1"/>
    <mergeCell ref="B2:L2"/>
    <mergeCell ref="B4:L4"/>
    <mergeCell ref="B5:L5"/>
    <mergeCell ref="B6:L6"/>
    <mergeCell ref="B25:G25"/>
    <mergeCell ref="A9:A10"/>
    <mergeCell ref="B9:H10"/>
    <mergeCell ref="I9:I10"/>
    <mergeCell ref="J9:J10"/>
    <mergeCell ref="K9:K10"/>
    <mergeCell ref="L9:L1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90" zoomScalePageLayoutView="0" workbookViewId="0" topLeftCell="A1">
      <selection activeCell="M19" sqref="M19"/>
    </sheetView>
  </sheetViews>
  <sheetFormatPr defaultColWidth="11.625" defaultRowHeight="12.75"/>
  <cols>
    <col min="1" max="1" width="3.75390625" style="0" customWidth="1"/>
    <col min="2" max="2" width="4.75390625" style="0" customWidth="1"/>
    <col min="3" max="3" width="5.25390625" style="0" customWidth="1"/>
    <col min="4" max="5" width="9.125" style="0" customWidth="1"/>
    <col min="6" max="6" width="19.125" style="0" customWidth="1"/>
    <col min="7" max="7" width="14.75390625" style="0" customWidth="1"/>
    <col min="8" max="8" width="14.625" style="0" customWidth="1"/>
    <col min="9" max="9" width="11.75390625" style="0" customWidth="1"/>
    <col min="10" max="253" width="9.125" style="0" customWidth="1"/>
  </cols>
  <sheetData>
    <row r="1" spans="1:10" ht="18" customHeight="1">
      <c r="A1" s="85"/>
      <c r="B1" s="86" t="s">
        <v>41</v>
      </c>
      <c r="C1" s="86" t="s">
        <v>42</v>
      </c>
      <c r="D1" s="86" t="s">
        <v>43</v>
      </c>
      <c r="E1" s="234" t="s">
        <v>44</v>
      </c>
      <c r="F1" s="234"/>
      <c r="G1" s="86" t="s">
        <v>46</v>
      </c>
      <c r="H1" s="78" t="s">
        <v>47</v>
      </c>
      <c r="I1" s="78" t="s">
        <v>116</v>
      </c>
      <c r="J1" s="78" t="s">
        <v>117</v>
      </c>
    </row>
    <row r="2" spans="1:10" ht="18" customHeight="1">
      <c r="A2" s="85" t="s">
        <v>49</v>
      </c>
      <c r="B2" s="235" t="s">
        <v>118</v>
      </c>
      <c r="C2" s="235"/>
      <c r="D2" s="235"/>
      <c r="E2" s="235"/>
      <c r="F2" s="235"/>
      <c r="G2" s="235"/>
      <c r="H2" s="235"/>
      <c r="I2" s="235"/>
      <c r="J2" s="235"/>
    </row>
    <row r="3" spans="1:7" ht="18" customHeight="1">
      <c r="A3" s="85" t="s">
        <v>51</v>
      </c>
      <c r="B3" s="87"/>
      <c r="C3" s="87"/>
      <c r="D3" s="87"/>
      <c r="E3" s="87"/>
      <c r="F3" s="87"/>
      <c r="G3" s="87"/>
    </row>
    <row r="4" spans="1:10" ht="18" customHeight="1">
      <c r="A4" s="85" t="s">
        <v>52</v>
      </c>
      <c r="B4" s="236" t="s">
        <v>53</v>
      </c>
      <c r="C4" s="236"/>
      <c r="D4" s="236"/>
      <c r="E4" s="236"/>
      <c r="F4" s="236"/>
      <c r="G4" s="236"/>
      <c r="H4" s="236"/>
      <c r="I4" s="236"/>
      <c r="J4" s="236"/>
    </row>
    <row r="5" spans="1:10" ht="18" customHeight="1">
      <c r="A5" s="85" t="s">
        <v>54</v>
      </c>
      <c r="B5" s="237" t="s">
        <v>55</v>
      </c>
      <c r="C5" s="237"/>
      <c r="D5" s="237"/>
      <c r="E5" s="237"/>
      <c r="F5" s="237"/>
      <c r="G5" s="237"/>
      <c r="H5" s="237"/>
      <c r="I5" s="237"/>
      <c r="J5" s="237"/>
    </row>
    <row r="6" spans="1:10" ht="18" customHeight="1">
      <c r="A6" s="85" t="s">
        <v>56</v>
      </c>
      <c r="B6" s="237" t="s">
        <v>119</v>
      </c>
      <c r="C6" s="237"/>
      <c r="D6" s="237"/>
      <c r="E6" s="237"/>
      <c r="F6" s="237"/>
      <c r="G6" s="237"/>
      <c r="H6" s="237"/>
      <c r="I6" s="237"/>
      <c r="J6" s="237"/>
    </row>
    <row r="7" spans="1:7" ht="18" customHeight="1">
      <c r="A7" s="85" t="s">
        <v>58</v>
      </c>
      <c r="B7" s="88"/>
      <c r="C7" s="88"/>
      <c r="D7" s="88"/>
      <c r="E7" s="88"/>
      <c r="F7" s="88"/>
      <c r="G7" s="88"/>
    </row>
    <row r="8" spans="1:7" ht="18" customHeight="1">
      <c r="A8" s="85" t="s">
        <v>59</v>
      </c>
      <c r="B8" s="89"/>
      <c r="C8" s="89"/>
      <c r="D8" s="89"/>
      <c r="E8" s="89"/>
      <c r="F8" s="89"/>
      <c r="G8" s="89"/>
    </row>
    <row r="9" spans="1:7" ht="18" customHeight="1">
      <c r="A9" s="85" t="s">
        <v>60</v>
      </c>
      <c r="B9" s="89"/>
      <c r="C9" s="89"/>
      <c r="D9" s="89"/>
      <c r="E9" s="89"/>
      <c r="F9" s="89"/>
      <c r="G9" s="87" t="s">
        <v>4</v>
      </c>
    </row>
    <row r="10" spans="1:10" ht="18" customHeight="1">
      <c r="A10" s="173" t="s">
        <v>62</v>
      </c>
      <c r="B10" s="238" t="s">
        <v>5</v>
      </c>
      <c r="C10" s="238"/>
      <c r="D10" s="238"/>
      <c r="E10" s="238"/>
      <c r="F10" s="238"/>
      <c r="G10" s="226" t="s">
        <v>6</v>
      </c>
      <c r="H10" s="226" t="s">
        <v>15</v>
      </c>
      <c r="I10" s="226" t="s">
        <v>16</v>
      </c>
      <c r="J10" s="226" t="s">
        <v>61</v>
      </c>
    </row>
    <row r="11" spans="1:10" ht="18" customHeight="1">
      <c r="A11" s="173" t="s">
        <v>64</v>
      </c>
      <c r="B11" s="238"/>
      <c r="C11" s="238"/>
      <c r="D11" s="238"/>
      <c r="E11" s="238"/>
      <c r="F11" s="238"/>
      <c r="G11" s="226"/>
      <c r="H11" s="226"/>
      <c r="I11" s="226"/>
      <c r="J11" s="226"/>
    </row>
    <row r="12" spans="1:10" ht="18" customHeight="1">
      <c r="A12" s="173" t="s">
        <v>67</v>
      </c>
      <c r="B12" s="174" t="s">
        <v>120</v>
      </c>
      <c r="C12" s="174"/>
      <c r="D12" s="174"/>
      <c r="E12" s="175"/>
      <c r="F12" s="175"/>
      <c r="G12" s="176">
        <f>SUM(G13)</f>
        <v>52322500</v>
      </c>
      <c r="H12" s="176">
        <f>SUM(H13)</f>
        <v>51269602</v>
      </c>
      <c r="I12" s="176">
        <f>SUM(I13)</f>
        <v>49476558</v>
      </c>
      <c r="J12" s="177">
        <f aca="true" t="shared" si="0" ref="J12:J22">I12/H12</f>
        <v>0.9650271519564361</v>
      </c>
    </row>
    <row r="13" spans="1:10" ht="18" customHeight="1">
      <c r="A13" s="173" t="s">
        <v>70</v>
      </c>
      <c r="B13" s="175" t="s">
        <v>121</v>
      </c>
      <c r="C13" s="175" t="s">
        <v>122</v>
      </c>
      <c r="D13" s="174"/>
      <c r="E13" s="175"/>
      <c r="F13" s="175"/>
      <c r="G13" s="178">
        <f>G14+G15</f>
        <v>52322500</v>
      </c>
      <c r="H13" s="178">
        <f>H14+H15</f>
        <v>51269602</v>
      </c>
      <c r="I13" s="178">
        <f>I14+I15</f>
        <v>49476558</v>
      </c>
      <c r="J13" s="177">
        <f t="shared" si="0"/>
        <v>0.9650271519564361</v>
      </c>
    </row>
    <row r="14" spans="1:10" ht="18" customHeight="1">
      <c r="A14" s="173" t="s">
        <v>72</v>
      </c>
      <c r="B14" s="174"/>
      <c r="C14" s="175" t="s">
        <v>68</v>
      </c>
      <c r="D14" s="175" t="s">
        <v>123</v>
      </c>
      <c r="E14" s="175"/>
      <c r="F14" s="175"/>
      <c r="G14" s="178">
        <v>51331195</v>
      </c>
      <c r="H14" s="178">
        <v>50278297</v>
      </c>
      <c r="I14" s="178">
        <v>48485253</v>
      </c>
      <c r="J14" s="177">
        <f t="shared" si="0"/>
        <v>0.9643376146968542</v>
      </c>
    </row>
    <row r="15" spans="1:10" ht="18" customHeight="1">
      <c r="A15" s="173" t="s">
        <v>74</v>
      </c>
      <c r="B15" s="174"/>
      <c r="C15" s="175" t="s">
        <v>30</v>
      </c>
      <c r="D15" s="175" t="s">
        <v>124</v>
      </c>
      <c r="E15" s="175"/>
      <c r="F15" s="175"/>
      <c r="G15" s="178">
        <v>991305</v>
      </c>
      <c r="H15" s="178">
        <v>991305</v>
      </c>
      <c r="I15" s="178">
        <v>991305</v>
      </c>
      <c r="J15" s="177">
        <f t="shared" si="0"/>
        <v>1</v>
      </c>
    </row>
    <row r="16" spans="1:10" ht="18" customHeight="1">
      <c r="A16" s="173" t="s">
        <v>76</v>
      </c>
      <c r="B16" s="174" t="s">
        <v>125</v>
      </c>
      <c r="C16" s="174"/>
      <c r="D16" s="174"/>
      <c r="E16" s="175"/>
      <c r="F16" s="175"/>
      <c r="G16" s="176">
        <f>SUM(G17:G21)</f>
        <v>21436000</v>
      </c>
      <c r="H16" s="176">
        <f>SUM(H17:H21)</f>
        <v>21436000</v>
      </c>
      <c r="I16" s="176">
        <f>SUM(I17:I21)</f>
        <v>20287004</v>
      </c>
      <c r="J16" s="177">
        <f t="shared" si="0"/>
        <v>0.9463987684269454</v>
      </c>
    </row>
    <row r="17" spans="1:10" ht="18" customHeight="1">
      <c r="A17" s="173" t="s">
        <v>78</v>
      </c>
      <c r="B17" s="175"/>
      <c r="C17" s="175" t="s">
        <v>95</v>
      </c>
      <c r="D17" s="175" t="s">
        <v>126</v>
      </c>
      <c r="E17" s="175"/>
      <c r="F17" s="175"/>
      <c r="G17" s="178">
        <v>4526000</v>
      </c>
      <c r="H17" s="178">
        <v>4526000</v>
      </c>
      <c r="I17" s="178">
        <v>4989426</v>
      </c>
      <c r="J17" s="177">
        <f t="shared" si="0"/>
        <v>1.1023919575784358</v>
      </c>
    </row>
    <row r="18" spans="1:10" ht="18" customHeight="1">
      <c r="A18" s="173" t="s">
        <v>80</v>
      </c>
      <c r="B18" s="175"/>
      <c r="C18" s="175" t="s">
        <v>111</v>
      </c>
      <c r="D18" s="175" t="s">
        <v>127</v>
      </c>
      <c r="E18" s="175"/>
      <c r="F18" s="175"/>
      <c r="G18" s="178">
        <v>11324000</v>
      </c>
      <c r="H18" s="178">
        <v>11324000</v>
      </c>
      <c r="I18" s="178">
        <v>10800289</v>
      </c>
      <c r="J18" s="177">
        <f t="shared" si="0"/>
        <v>0.9537521193924409</v>
      </c>
    </row>
    <row r="19" spans="1:10" ht="18" customHeight="1">
      <c r="A19" s="173" t="s">
        <v>81</v>
      </c>
      <c r="B19" s="175"/>
      <c r="C19" s="175" t="s">
        <v>102</v>
      </c>
      <c r="D19" s="175" t="s">
        <v>128</v>
      </c>
      <c r="E19" s="175"/>
      <c r="F19" s="175"/>
      <c r="G19" s="178">
        <v>4280000</v>
      </c>
      <c r="H19" s="178">
        <v>4280000</v>
      </c>
      <c r="I19" s="178">
        <v>4263225</v>
      </c>
      <c r="J19" s="177">
        <f t="shared" si="0"/>
        <v>0.9960806074766355</v>
      </c>
    </row>
    <row r="20" spans="1:10" ht="18" customHeight="1">
      <c r="A20" s="173" t="s">
        <v>82</v>
      </c>
      <c r="B20" s="175"/>
      <c r="C20" s="175" t="s">
        <v>105</v>
      </c>
      <c r="D20" s="175" t="s">
        <v>129</v>
      </c>
      <c r="E20" s="175"/>
      <c r="F20" s="175"/>
      <c r="G20" s="178">
        <v>1301000</v>
      </c>
      <c r="H20" s="178">
        <v>1301000</v>
      </c>
      <c r="I20" s="178">
        <v>233527</v>
      </c>
      <c r="J20" s="177">
        <f t="shared" si="0"/>
        <v>0.17949807840122983</v>
      </c>
    </row>
    <row r="21" spans="1:10" ht="18" customHeight="1">
      <c r="A21" s="173" t="s">
        <v>84</v>
      </c>
      <c r="B21" s="175"/>
      <c r="C21" s="175" t="s">
        <v>88</v>
      </c>
      <c r="D21" s="175" t="s">
        <v>130</v>
      </c>
      <c r="E21" s="175"/>
      <c r="F21" s="175"/>
      <c r="G21" s="178">
        <v>5000</v>
      </c>
      <c r="H21" s="178">
        <v>5000</v>
      </c>
      <c r="I21" s="178">
        <v>537</v>
      </c>
      <c r="J21" s="177">
        <f t="shared" si="0"/>
        <v>0.1074</v>
      </c>
    </row>
    <row r="22" spans="1:10" ht="15">
      <c r="A22" s="173" t="s">
        <v>87</v>
      </c>
      <c r="B22" s="174" t="s">
        <v>115</v>
      </c>
      <c r="C22" s="175"/>
      <c r="D22" s="175"/>
      <c r="E22" s="175"/>
      <c r="F22" s="175"/>
      <c r="G22" s="176">
        <f>G12+G16</f>
        <v>73758500</v>
      </c>
      <c r="H22" s="176">
        <f>H12+H16</f>
        <v>72705602</v>
      </c>
      <c r="I22" s="176">
        <f>I12+I16</f>
        <v>69763562</v>
      </c>
      <c r="J22" s="177">
        <f t="shared" si="0"/>
        <v>0.9595348925107586</v>
      </c>
    </row>
  </sheetData>
  <sheetProtection selectLockedCells="1" selectUnlockedCells="1"/>
  <mergeCells count="10">
    <mergeCell ref="E1:F1"/>
    <mergeCell ref="B2:J2"/>
    <mergeCell ref="B4:J4"/>
    <mergeCell ref="B5:J5"/>
    <mergeCell ref="B6:J6"/>
    <mergeCell ref="B10:F11"/>
    <mergeCell ref="G10:G11"/>
    <mergeCell ref="H10:H11"/>
    <mergeCell ref="I10:I11"/>
    <mergeCell ref="J10:J11"/>
  </mergeCells>
  <printOptions/>
  <pageMargins left="0.25" right="0.25" top="0.75" bottom="0.75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52">
      <selection activeCell="K52" sqref="K52"/>
    </sheetView>
  </sheetViews>
  <sheetFormatPr defaultColWidth="11.625" defaultRowHeight="12.75"/>
  <cols>
    <col min="1" max="1" width="4.125" style="0" customWidth="1"/>
    <col min="2" max="2" width="4.875" style="0" customWidth="1"/>
    <col min="3" max="3" width="1.625" style="0" customWidth="1"/>
    <col min="4" max="4" width="6.00390625" style="0" customWidth="1"/>
    <col min="5" max="5" width="1.875" style="0" customWidth="1"/>
    <col min="6" max="6" width="5.75390625" style="0" customWidth="1"/>
    <col min="7" max="9" width="9.125" style="0" customWidth="1"/>
    <col min="10" max="10" width="12.125" style="0" customWidth="1"/>
    <col min="11" max="11" width="13.375" style="0" customWidth="1"/>
    <col min="12" max="12" width="12.625" style="0" customWidth="1"/>
    <col min="13" max="13" width="14.25390625" style="0" customWidth="1"/>
    <col min="14" max="14" width="8.375" style="0" customWidth="1"/>
    <col min="15" max="254" width="9.125" style="0" customWidth="1"/>
  </cols>
  <sheetData>
    <row r="1" spans="1:14" ht="15.75">
      <c r="A1" s="19" t="s">
        <v>41</v>
      </c>
      <c r="B1" s="76" t="s">
        <v>42</v>
      </c>
      <c r="C1" s="76" t="s">
        <v>43</v>
      </c>
      <c r="D1" s="76" t="s">
        <v>44</v>
      </c>
      <c r="E1" s="76" t="s">
        <v>131</v>
      </c>
      <c r="F1" s="76" t="s">
        <v>46</v>
      </c>
      <c r="G1" s="90" t="s">
        <v>47</v>
      </c>
      <c r="H1" s="90" t="s">
        <v>48</v>
      </c>
      <c r="I1" s="90" t="s">
        <v>116</v>
      </c>
      <c r="J1" s="90" t="s">
        <v>117</v>
      </c>
      <c r="K1" s="76" t="s">
        <v>132</v>
      </c>
      <c r="L1" s="78" t="s">
        <v>133</v>
      </c>
      <c r="M1" s="78" t="s">
        <v>134</v>
      </c>
      <c r="N1" s="78" t="s">
        <v>135</v>
      </c>
    </row>
    <row r="2" spans="1:14" ht="15.75">
      <c r="A2" s="19" t="s">
        <v>49</v>
      </c>
      <c r="B2" s="239" t="s">
        <v>136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5.75">
      <c r="A3" s="19" t="s">
        <v>51</v>
      </c>
      <c r="B3" s="91"/>
      <c r="C3" s="81"/>
      <c r="D3" s="81"/>
      <c r="E3" s="81"/>
      <c r="F3" s="81"/>
      <c r="G3" s="81"/>
      <c r="H3" s="81"/>
      <c r="I3" s="81"/>
      <c r="J3" s="81"/>
      <c r="K3" s="81"/>
      <c r="N3" s="82"/>
    </row>
    <row r="4" spans="1:14" ht="15.75">
      <c r="A4" s="19" t="s">
        <v>52</v>
      </c>
      <c r="B4" s="91"/>
      <c r="C4" s="81"/>
      <c r="D4" s="81"/>
      <c r="E4" s="81"/>
      <c r="F4" s="81"/>
      <c r="G4" s="81"/>
      <c r="H4" s="81"/>
      <c r="I4" s="81"/>
      <c r="J4" s="81"/>
      <c r="K4" s="81"/>
      <c r="N4" s="82"/>
    </row>
    <row r="5" spans="1:14" ht="15.75">
      <c r="A5" s="19" t="s">
        <v>54</v>
      </c>
      <c r="B5" s="240" t="s">
        <v>53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ht="15.75">
      <c r="A6" s="19" t="s">
        <v>56</v>
      </c>
      <c r="B6" s="241" t="s">
        <v>137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 ht="15.75">
      <c r="A7" s="19" t="s">
        <v>58</v>
      </c>
      <c r="B7" s="180"/>
      <c r="C7" s="84"/>
      <c r="D7" s="84"/>
      <c r="E7" s="84"/>
      <c r="F7" s="84"/>
      <c r="G7" s="84"/>
      <c r="H7" s="84"/>
      <c r="I7" s="84"/>
      <c r="J7" s="84"/>
      <c r="K7" s="81"/>
      <c r="N7" s="82"/>
    </row>
    <row r="8" spans="1:14" ht="15.75" customHeight="1">
      <c r="A8" s="179" t="s">
        <v>59</v>
      </c>
      <c r="B8" s="242" t="s">
        <v>5</v>
      </c>
      <c r="C8" s="242"/>
      <c r="D8" s="242"/>
      <c r="E8" s="242"/>
      <c r="F8" s="242"/>
      <c r="G8" s="242"/>
      <c r="H8" s="242"/>
      <c r="I8" s="242"/>
      <c r="J8" s="242"/>
      <c r="K8" s="226" t="s">
        <v>6</v>
      </c>
      <c r="L8" s="226" t="s">
        <v>15</v>
      </c>
      <c r="M8" s="226" t="s">
        <v>138</v>
      </c>
      <c r="N8" s="226" t="s">
        <v>61</v>
      </c>
    </row>
    <row r="9" spans="1:14" ht="15.75">
      <c r="A9" s="179" t="s">
        <v>60</v>
      </c>
      <c r="B9" s="242"/>
      <c r="C9" s="242"/>
      <c r="D9" s="242"/>
      <c r="E9" s="242"/>
      <c r="F9" s="242"/>
      <c r="G9" s="242"/>
      <c r="H9" s="242"/>
      <c r="I9" s="242"/>
      <c r="J9" s="242"/>
      <c r="K9" s="226"/>
      <c r="L9" s="226"/>
      <c r="M9" s="226"/>
      <c r="N9" s="226"/>
    </row>
    <row r="10" spans="1:14" ht="15.75">
      <c r="A10" s="179" t="s">
        <v>62</v>
      </c>
      <c r="B10" s="181" t="s">
        <v>139</v>
      </c>
      <c r="C10" s="167"/>
      <c r="D10" s="167"/>
      <c r="E10" s="167"/>
      <c r="F10" s="167"/>
      <c r="G10" s="168"/>
      <c r="H10" s="168"/>
      <c r="I10" s="168"/>
      <c r="J10" s="168"/>
      <c r="K10" s="169">
        <f>K11+K18+K22</f>
        <v>27702100</v>
      </c>
      <c r="L10" s="169">
        <f>L11+L18+L22</f>
        <v>29340626</v>
      </c>
      <c r="M10" s="169">
        <f>M11+M18+M22</f>
        <v>28817367</v>
      </c>
      <c r="N10" s="170">
        <f aca="true" t="shared" si="0" ref="N10:N32">M10/L10</f>
        <v>0.9821660587609822</v>
      </c>
    </row>
    <row r="11" spans="1:14" ht="15.75">
      <c r="A11" s="179" t="s">
        <v>64</v>
      </c>
      <c r="B11" s="181" t="s">
        <v>140</v>
      </c>
      <c r="C11" s="167" t="s">
        <v>141</v>
      </c>
      <c r="D11" s="168"/>
      <c r="E11" s="168"/>
      <c r="F11" s="168"/>
      <c r="G11" s="168"/>
      <c r="H11" s="168"/>
      <c r="I11" s="168"/>
      <c r="J11" s="168"/>
      <c r="K11" s="169">
        <f>SUM(K12)</f>
        <v>21632100</v>
      </c>
      <c r="L11" s="169">
        <f>SUM(L12)</f>
        <v>22975152</v>
      </c>
      <c r="M11" s="169">
        <f>SUM(M12)</f>
        <v>22559944</v>
      </c>
      <c r="N11" s="170">
        <f t="shared" si="0"/>
        <v>0.9819279541654392</v>
      </c>
    </row>
    <row r="12" spans="1:14" ht="15.75">
      <c r="A12" s="179" t="s">
        <v>67</v>
      </c>
      <c r="B12" s="182" t="s">
        <v>142</v>
      </c>
      <c r="C12" s="168"/>
      <c r="D12" s="168" t="s">
        <v>143</v>
      </c>
      <c r="E12" s="168"/>
      <c r="F12" s="168"/>
      <c r="G12" s="168"/>
      <c r="H12" s="168"/>
      <c r="I12" s="168"/>
      <c r="J12" s="168"/>
      <c r="K12" s="171">
        <f>SUM(K13:K17)</f>
        <v>21632100</v>
      </c>
      <c r="L12" s="171">
        <f>SUM(L13:L17)</f>
        <v>22975152</v>
      </c>
      <c r="M12" s="171">
        <f>SUM(M13:M17)</f>
        <v>22559944</v>
      </c>
      <c r="N12" s="170">
        <f t="shared" si="0"/>
        <v>0.9819279541654392</v>
      </c>
    </row>
    <row r="13" spans="1:14" ht="15.75">
      <c r="A13" s="179" t="s">
        <v>70</v>
      </c>
      <c r="B13" s="182"/>
      <c r="C13" s="168" t="s">
        <v>144</v>
      </c>
      <c r="D13" s="168"/>
      <c r="E13" s="168" t="s">
        <v>145</v>
      </c>
      <c r="F13" s="168"/>
      <c r="G13" s="168"/>
      <c r="H13" s="168"/>
      <c r="I13" s="168"/>
      <c r="J13" s="168"/>
      <c r="K13" s="183">
        <v>20271200</v>
      </c>
      <c r="L13" s="183">
        <v>20668870</v>
      </c>
      <c r="M13" s="171">
        <v>20308382</v>
      </c>
      <c r="N13" s="170">
        <f t="shared" si="0"/>
        <v>0.9825588917052553</v>
      </c>
    </row>
    <row r="14" spans="1:14" ht="15.75">
      <c r="A14" s="179" t="s">
        <v>72</v>
      </c>
      <c r="B14" s="182"/>
      <c r="C14" s="168" t="s">
        <v>146</v>
      </c>
      <c r="D14" s="168"/>
      <c r="E14" s="168" t="s">
        <v>147</v>
      </c>
      <c r="F14" s="168"/>
      <c r="G14" s="168"/>
      <c r="H14" s="168"/>
      <c r="I14" s="168"/>
      <c r="J14" s="168"/>
      <c r="K14" s="183"/>
      <c r="L14" s="183">
        <v>849425</v>
      </c>
      <c r="M14" s="171">
        <v>849425</v>
      </c>
      <c r="N14" s="170">
        <f t="shared" si="0"/>
        <v>1</v>
      </c>
    </row>
    <row r="15" spans="1:14" ht="15.75">
      <c r="A15" s="179" t="s">
        <v>74</v>
      </c>
      <c r="B15" s="182"/>
      <c r="C15" s="168" t="s">
        <v>148</v>
      </c>
      <c r="D15" s="168"/>
      <c r="E15" s="168" t="s">
        <v>149</v>
      </c>
      <c r="F15" s="168"/>
      <c r="G15" s="168"/>
      <c r="H15" s="168"/>
      <c r="I15" s="168"/>
      <c r="J15" s="168"/>
      <c r="K15" s="171">
        <v>968500</v>
      </c>
      <c r="L15" s="171">
        <v>968500</v>
      </c>
      <c r="M15" s="171">
        <v>968500</v>
      </c>
      <c r="N15" s="170">
        <f t="shared" si="0"/>
        <v>1</v>
      </c>
    </row>
    <row r="16" spans="1:14" ht="15.75">
      <c r="A16" s="179" t="s">
        <v>76</v>
      </c>
      <c r="B16" s="182"/>
      <c r="C16" s="168" t="s">
        <v>150</v>
      </c>
      <c r="D16" s="168"/>
      <c r="E16" s="168" t="s">
        <v>151</v>
      </c>
      <c r="F16" s="168"/>
      <c r="G16" s="168"/>
      <c r="H16" s="168"/>
      <c r="I16" s="168"/>
      <c r="J16" s="168"/>
      <c r="K16" s="171">
        <v>288000</v>
      </c>
      <c r="L16" s="171">
        <v>288000</v>
      </c>
      <c r="M16" s="171">
        <v>233280</v>
      </c>
      <c r="N16" s="170">
        <f t="shared" si="0"/>
        <v>0.81</v>
      </c>
    </row>
    <row r="17" spans="1:14" ht="15.75">
      <c r="A17" s="179" t="s">
        <v>78</v>
      </c>
      <c r="B17" s="182"/>
      <c r="C17" s="168" t="s">
        <v>152</v>
      </c>
      <c r="D17" s="168"/>
      <c r="E17" s="168" t="s">
        <v>153</v>
      </c>
      <c r="F17" s="168"/>
      <c r="G17" s="168"/>
      <c r="H17" s="168"/>
      <c r="I17" s="168"/>
      <c r="J17" s="168"/>
      <c r="K17" s="171">
        <v>104400</v>
      </c>
      <c r="L17" s="171">
        <v>200357</v>
      </c>
      <c r="M17" s="171">
        <v>200357</v>
      </c>
      <c r="N17" s="170">
        <f t="shared" si="0"/>
        <v>1</v>
      </c>
    </row>
    <row r="18" spans="1:14" ht="15.75">
      <c r="A18" s="179" t="s">
        <v>80</v>
      </c>
      <c r="B18" s="181" t="s">
        <v>154</v>
      </c>
      <c r="C18" s="167" t="s">
        <v>155</v>
      </c>
      <c r="D18" s="168"/>
      <c r="E18" s="168"/>
      <c r="F18" s="168"/>
      <c r="G18" s="168"/>
      <c r="H18" s="168"/>
      <c r="I18" s="168"/>
      <c r="J18" s="168"/>
      <c r="K18" s="169">
        <f>SUM(K19:K21)</f>
        <v>4815000</v>
      </c>
      <c r="L18" s="169">
        <f>SUM(L19:L21)</f>
        <v>5110474</v>
      </c>
      <c r="M18" s="169">
        <f>SUM(M19:M21)</f>
        <v>5111933</v>
      </c>
      <c r="N18" s="170">
        <f t="shared" si="0"/>
        <v>1.0002854921089512</v>
      </c>
    </row>
    <row r="19" spans="1:14" ht="15.75">
      <c r="A19" s="179" t="s">
        <v>81</v>
      </c>
      <c r="B19" s="182"/>
      <c r="C19" s="168" t="s">
        <v>156</v>
      </c>
      <c r="D19" s="168"/>
      <c r="E19" s="168" t="s">
        <v>157</v>
      </c>
      <c r="F19" s="168"/>
      <c r="G19" s="168"/>
      <c r="H19" s="168"/>
      <c r="I19" s="168"/>
      <c r="J19" s="168"/>
      <c r="K19" s="171">
        <v>4483000</v>
      </c>
      <c r="L19" s="171">
        <v>4778474</v>
      </c>
      <c r="M19" s="171">
        <v>4780511</v>
      </c>
      <c r="N19" s="170">
        <f t="shared" si="0"/>
        <v>1.0004262867183122</v>
      </c>
    </row>
    <row r="20" spans="1:14" ht="15.75">
      <c r="A20" s="179" t="s">
        <v>82</v>
      </c>
      <c r="B20" s="182"/>
      <c r="C20" s="168" t="s">
        <v>158</v>
      </c>
      <c r="D20" s="168"/>
      <c r="E20" s="168" t="s">
        <v>159</v>
      </c>
      <c r="F20" s="168"/>
      <c r="G20" s="168"/>
      <c r="H20" s="168"/>
      <c r="I20" s="168"/>
      <c r="J20" s="168"/>
      <c r="K20" s="171">
        <v>160000</v>
      </c>
      <c r="L20" s="171">
        <v>160000</v>
      </c>
      <c r="M20" s="171">
        <v>159997</v>
      </c>
      <c r="N20" s="170">
        <f t="shared" si="0"/>
        <v>0.99998125</v>
      </c>
    </row>
    <row r="21" spans="1:14" ht="15.75">
      <c r="A21" s="179" t="s">
        <v>84</v>
      </c>
      <c r="B21" s="182"/>
      <c r="C21" s="168" t="s">
        <v>160</v>
      </c>
      <c r="D21" s="168"/>
      <c r="E21" s="168" t="s">
        <v>161</v>
      </c>
      <c r="F21" s="168"/>
      <c r="G21" s="168"/>
      <c r="H21" s="168"/>
      <c r="I21" s="168"/>
      <c r="J21" s="168"/>
      <c r="K21" s="171">
        <v>172000</v>
      </c>
      <c r="L21" s="171">
        <v>172000</v>
      </c>
      <c r="M21" s="171">
        <v>171425</v>
      </c>
      <c r="N21" s="170">
        <f t="shared" si="0"/>
        <v>0.9966569767441861</v>
      </c>
    </row>
    <row r="22" spans="1:14" ht="15.75">
      <c r="A22" s="179" t="s">
        <v>87</v>
      </c>
      <c r="B22" s="181" t="s">
        <v>162</v>
      </c>
      <c r="C22" s="167" t="s">
        <v>163</v>
      </c>
      <c r="D22" s="168"/>
      <c r="E22" s="168"/>
      <c r="F22" s="168"/>
      <c r="G22" s="168"/>
      <c r="H22" s="168"/>
      <c r="I22" s="168"/>
      <c r="J22" s="168"/>
      <c r="K22" s="169">
        <f>K23+K28+K31</f>
        <v>1255000</v>
      </c>
      <c r="L22" s="169">
        <f>L23+L28+L31</f>
        <v>1255000</v>
      </c>
      <c r="M22" s="169">
        <f>M23+M28+M31</f>
        <v>1145490</v>
      </c>
      <c r="N22" s="170">
        <f t="shared" si="0"/>
        <v>0.9127410358565737</v>
      </c>
    </row>
    <row r="23" spans="1:14" ht="15.75">
      <c r="A23" s="179" t="s">
        <v>90</v>
      </c>
      <c r="B23" s="182" t="s">
        <v>164</v>
      </c>
      <c r="C23" s="168"/>
      <c r="D23" s="168" t="s">
        <v>165</v>
      </c>
      <c r="E23" s="168"/>
      <c r="F23" s="168"/>
      <c r="G23" s="168"/>
      <c r="H23" s="168"/>
      <c r="I23" s="168"/>
      <c r="J23" s="168"/>
      <c r="K23" s="169">
        <f>SUM(K24)</f>
        <v>870000</v>
      </c>
      <c r="L23" s="169">
        <f>SUM(L24)</f>
        <v>870000</v>
      </c>
      <c r="M23" s="169">
        <f>SUM(M24)</f>
        <v>791683</v>
      </c>
      <c r="N23" s="170">
        <f t="shared" si="0"/>
        <v>0.909980459770115</v>
      </c>
    </row>
    <row r="24" spans="1:14" ht="15.75">
      <c r="A24" s="179" t="s">
        <v>91</v>
      </c>
      <c r="B24" s="182"/>
      <c r="C24" s="168"/>
      <c r="D24" s="168" t="s">
        <v>166</v>
      </c>
      <c r="E24" s="168" t="s">
        <v>167</v>
      </c>
      <c r="F24" s="168"/>
      <c r="G24" s="168"/>
      <c r="H24" s="168"/>
      <c r="I24" s="168"/>
      <c r="J24" s="168"/>
      <c r="K24" s="171">
        <f>K25+K26+K27</f>
        <v>870000</v>
      </c>
      <c r="L24" s="171">
        <f>L25+L26+L27</f>
        <v>870000</v>
      </c>
      <c r="M24" s="171">
        <f>M25+M26+M27</f>
        <v>791683</v>
      </c>
      <c r="N24" s="170">
        <f t="shared" si="0"/>
        <v>0.909980459770115</v>
      </c>
    </row>
    <row r="25" spans="1:14" ht="15.75">
      <c r="A25" s="179" t="s">
        <v>93</v>
      </c>
      <c r="B25" s="182"/>
      <c r="C25" s="168"/>
      <c r="D25" s="168"/>
      <c r="E25" s="168"/>
      <c r="F25" s="168" t="s">
        <v>168</v>
      </c>
      <c r="G25" s="168"/>
      <c r="H25" s="168"/>
      <c r="I25" s="168"/>
      <c r="J25" s="168"/>
      <c r="K25" s="171">
        <v>10000</v>
      </c>
      <c r="L25" s="171">
        <v>10000</v>
      </c>
      <c r="M25" s="171">
        <v>0</v>
      </c>
      <c r="N25" s="170">
        <f t="shared" si="0"/>
        <v>0</v>
      </c>
    </row>
    <row r="26" spans="1:14" ht="15.75">
      <c r="A26" s="179" t="s">
        <v>94</v>
      </c>
      <c r="B26" s="182"/>
      <c r="C26" s="168"/>
      <c r="D26" s="168"/>
      <c r="E26" s="168"/>
      <c r="F26" s="168" t="s">
        <v>169</v>
      </c>
      <c r="G26" s="168"/>
      <c r="H26" s="168"/>
      <c r="I26" s="168"/>
      <c r="J26" s="168"/>
      <c r="K26" s="171">
        <v>60000</v>
      </c>
      <c r="L26" s="171">
        <v>60000</v>
      </c>
      <c r="M26" s="171">
        <v>35433</v>
      </c>
      <c r="N26" s="170">
        <f t="shared" si="0"/>
        <v>0.59055</v>
      </c>
    </row>
    <row r="27" spans="1:14" ht="15.75">
      <c r="A27" s="179" t="s">
        <v>97</v>
      </c>
      <c r="B27" s="182"/>
      <c r="C27" s="168"/>
      <c r="D27" s="168"/>
      <c r="E27" s="168"/>
      <c r="F27" s="168" t="s">
        <v>170</v>
      </c>
      <c r="G27" s="168"/>
      <c r="H27" s="168"/>
      <c r="I27" s="168"/>
      <c r="J27" s="168"/>
      <c r="K27" s="171">
        <v>800000</v>
      </c>
      <c r="L27" s="171">
        <v>800000</v>
      </c>
      <c r="M27" s="171">
        <v>756250</v>
      </c>
      <c r="N27" s="170">
        <f t="shared" si="0"/>
        <v>0.9453125</v>
      </c>
    </row>
    <row r="28" spans="1:14" ht="15.75">
      <c r="A28" s="179" t="s">
        <v>99</v>
      </c>
      <c r="B28" s="182" t="s">
        <v>171</v>
      </c>
      <c r="C28" s="168"/>
      <c r="D28" s="168" t="s">
        <v>172</v>
      </c>
      <c r="E28" s="168"/>
      <c r="F28" s="168"/>
      <c r="G28" s="168"/>
      <c r="H28" s="168"/>
      <c r="I28" s="168"/>
      <c r="J28" s="168"/>
      <c r="K28" s="169">
        <f>SUM(K29:K30)</f>
        <v>150000</v>
      </c>
      <c r="L28" s="169">
        <f>SUM(L29:L30)</f>
        <v>150000</v>
      </c>
      <c r="M28" s="169">
        <f>SUM(M29:M30)</f>
        <v>118593</v>
      </c>
      <c r="N28" s="170">
        <f t="shared" si="0"/>
        <v>0.79062</v>
      </c>
    </row>
    <row r="29" spans="1:14" ht="15.75">
      <c r="A29" s="179" t="s">
        <v>101</v>
      </c>
      <c r="B29" s="182"/>
      <c r="C29" s="168"/>
      <c r="D29" s="168" t="s">
        <v>173</v>
      </c>
      <c r="E29" s="168" t="s">
        <v>174</v>
      </c>
      <c r="F29" s="168"/>
      <c r="G29" s="168"/>
      <c r="H29" s="168"/>
      <c r="I29" s="168"/>
      <c r="J29" s="168"/>
      <c r="K29" s="171">
        <v>50000</v>
      </c>
      <c r="L29" s="171">
        <v>50000</v>
      </c>
      <c r="M29" s="171">
        <v>30812</v>
      </c>
      <c r="N29" s="170">
        <f t="shared" si="0"/>
        <v>0.61624</v>
      </c>
    </row>
    <row r="30" spans="1:14" ht="15.75">
      <c r="A30" s="179" t="s">
        <v>104</v>
      </c>
      <c r="B30" s="182"/>
      <c r="C30" s="168"/>
      <c r="D30" s="168" t="s">
        <v>175</v>
      </c>
      <c r="E30" s="168" t="s">
        <v>176</v>
      </c>
      <c r="F30" s="168"/>
      <c r="G30" s="168"/>
      <c r="H30" s="168"/>
      <c r="I30" s="168"/>
      <c r="J30" s="168"/>
      <c r="K30" s="171">
        <v>100000</v>
      </c>
      <c r="L30" s="171">
        <v>100000</v>
      </c>
      <c r="M30" s="171">
        <v>87781</v>
      </c>
      <c r="N30" s="170">
        <f t="shared" si="0"/>
        <v>0.87781</v>
      </c>
    </row>
    <row r="31" spans="1:14" ht="15.75">
      <c r="A31" s="179" t="s">
        <v>107</v>
      </c>
      <c r="B31" s="182" t="s">
        <v>177</v>
      </c>
      <c r="C31" s="168"/>
      <c r="D31" s="168" t="s">
        <v>178</v>
      </c>
      <c r="E31" s="168"/>
      <c r="F31" s="168"/>
      <c r="G31" s="168"/>
      <c r="H31" s="168"/>
      <c r="I31" s="168"/>
      <c r="J31" s="168"/>
      <c r="K31" s="171">
        <f>K32</f>
        <v>235000</v>
      </c>
      <c r="L31" s="171">
        <f>L32</f>
        <v>235000</v>
      </c>
      <c r="M31" s="171">
        <f>M32</f>
        <v>235214</v>
      </c>
      <c r="N31" s="170">
        <f t="shared" si="0"/>
        <v>1.0009106382978723</v>
      </c>
    </row>
    <row r="32" spans="1:14" ht="15.75">
      <c r="A32" s="179" t="s">
        <v>109</v>
      </c>
      <c r="B32" s="182"/>
      <c r="C32" s="168"/>
      <c r="D32" s="168" t="s">
        <v>179</v>
      </c>
      <c r="E32" s="168" t="s">
        <v>180</v>
      </c>
      <c r="F32" s="168"/>
      <c r="G32" s="168"/>
      <c r="H32" s="168"/>
      <c r="I32" s="168"/>
      <c r="J32" s="168"/>
      <c r="K32" s="171">
        <v>235000</v>
      </c>
      <c r="L32" s="171">
        <v>235000</v>
      </c>
      <c r="M32" s="171">
        <v>235214</v>
      </c>
      <c r="N32" s="170">
        <f t="shared" si="0"/>
        <v>1.0009106382978723</v>
      </c>
    </row>
    <row r="33" spans="1:14" ht="15.75">
      <c r="A33" s="179" t="s">
        <v>110</v>
      </c>
      <c r="B33" s="182" t="s">
        <v>181</v>
      </c>
      <c r="C33" s="168"/>
      <c r="D33" s="168"/>
      <c r="E33" s="168"/>
      <c r="F33" s="168"/>
      <c r="G33" s="168"/>
      <c r="H33" s="168"/>
      <c r="I33" s="168"/>
      <c r="J33" s="184" t="s">
        <v>182</v>
      </c>
      <c r="K33" s="171"/>
      <c r="L33" s="171"/>
      <c r="M33" s="171"/>
      <c r="N33" s="170"/>
    </row>
    <row r="34" spans="1:14" ht="15.75">
      <c r="A34" s="179" t="s">
        <v>113</v>
      </c>
      <c r="B34" s="182"/>
      <c r="C34" s="168"/>
      <c r="D34" s="168"/>
      <c r="E34" s="168"/>
      <c r="F34" s="168"/>
      <c r="G34" s="168"/>
      <c r="H34" s="168"/>
      <c r="I34" s="168"/>
      <c r="J34" s="184"/>
      <c r="K34" s="171"/>
      <c r="L34" s="171"/>
      <c r="M34" s="171"/>
      <c r="N34" s="170"/>
    </row>
    <row r="35" spans="1:14" ht="15.75">
      <c r="A35" s="179" t="s">
        <v>114</v>
      </c>
      <c r="B35" s="181" t="s">
        <v>183</v>
      </c>
      <c r="C35" s="168"/>
      <c r="D35" s="168"/>
      <c r="E35" s="168"/>
      <c r="F35" s="168"/>
      <c r="G35" s="168"/>
      <c r="H35" s="168"/>
      <c r="I35" s="168"/>
      <c r="J35" s="168"/>
      <c r="K35" s="169">
        <f>SUM(K36)</f>
        <v>2908000</v>
      </c>
      <c r="L35" s="169">
        <f>SUM(L36)</f>
        <v>2908000</v>
      </c>
      <c r="M35" s="169">
        <f>SUM(M36)</f>
        <v>2836437</v>
      </c>
      <c r="N35" s="170">
        <f aca="true" t="shared" si="1" ref="N35:N56">M35/L35</f>
        <v>0.9753909903713893</v>
      </c>
    </row>
    <row r="36" spans="1:14" ht="15.75">
      <c r="A36" s="179" t="s">
        <v>184</v>
      </c>
      <c r="B36" s="181" t="s">
        <v>162</v>
      </c>
      <c r="C36" s="167" t="s">
        <v>163</v>
      </c>
      <c r="D36" s="168"/>
      <c r="E36" s="168"/>
      <c r="F36" s="168"/>
      <c r="G36" s="168"/>
      <c r="H36" s="168"/>
      <c r="I36" s="168"/>
      <c r="J36" s="168"/>
      <c r="K36" s="169">
        <f>K37+K42+K53</f>
        <v>2908000</v>
      </c>
      <c r="L36" s="169">
        <f>L37+L42+L53</f>
        <v>2908000</v>
      </c>
      <c r="M36" s="169">
        <f>M37+M42+M53</f>
        <v>2836437</v>
      </c>
      <c r="N36" s="170">
        <f t="shared" si="1"/>
        <v>0.9753909903713893</v>
      </c>
    </row>
    <row r="37" spans="1:14" ht="15.75">
      <c r="A37" s="179" t="s">
        <v>185</v>
      </c>
      <c r="B37" s="181" t="s">
        <v>164</v>
      </c>
      <c r="C37" s="167"/>
      <c r="D37" s="167" t="s">
        <v>165</v>
      </c>
      <c r="E37" s="167"/>
      <c r="F37" s="167"/>
      <c r="G37" s="167"/>
      <c r="H37" s="167"/>
      <c r="I37" s="167"/>
      <c r="J37" s="167"/>
      <c r="K37" s="169">
        <f>SUM(K38)</f>
        <v>600000</v>
      </c>
      <c r="L37" s="169">
        <f>SUM(L38)</f>
        <v>600000</v>
      </c>
      <c r="M37" s="169">
        <f>SUM(M38)</f>
        <v>672440</v>
      </c>
      <c r="N37" s="170">
        <f t="shared" si="1"/>
        <v>1.1207333333333334</v>
      </c>
    </row>
    <row r="38" spans="1:14" ht="15.75">
      <c r="A38" s="179" t="s">
        <v>186</v>
      </c>
      <c r="B38" s="182"/>
      <c r="C38" s="168"/>
      <c r="D38" s="168" t="s">
        <v>187</v>
      </c>
      <c r="E38" s="168" t="s">
        <v>188</v>
      </c>
      <c r="F38" s="168"/>
      <c r="G38" s="168"/>
      <c r="H38" s="168"/>
      <c r="I38" s="168"/>
      <c r="J38" s="168"/>
      <c r="K38" s="171">
        <f>SUM(K39:K41)</f>
        <v>600000</v>
      </c>
      <c r="L38" s="171">
        <f>SUM(L39:L41)</f>
        <v>600000</v>
      </c>
      <c r="M38" s="171">
        <f>SUM(M39:M41)</f>
        <v>672440</v>
      </c>
      <c r="N38" s="170">
        <f t="shared" si="1"/>
        <v>1.1207333333333334</v>
      </c>
    </row>
    <row r="39" spans="1:14" ht="15.75">
      <c r="A39" s="179" t="s">
        <v>189</v>
      </c>
      <c r="B39" s="182"/>
      <c r="C39" s="168"/>
      <c r="D39" s="168"/>
      <c r="E39" s="168"/>
      <c r="F39" s="168" t="s">
        <v>190</v>
      </c>
      <c r="G39" s="168"/>
      <c r="H39" s="168"/>
      <c r="I39" s="168"/>
      <c r="J39" s="168"/>
      <c r="K39" s="171">
        <v>100000</v>
      </c>
      <c r="L39" s="171">
        <v>100000</v>
      </c>
      <c r="M39" s="171">
        <v>29532</v>
      </c>
      <c r="N39" s="170">
        <f t="shared" si="1"/>
        <v>0.29532</v>
      </c>
    </row>
    <row r="40" spans="1:14" ht="15.75">
      <c r="A40" s="179" t="s">
        <v>191</v>
      </c>
      <c r="B40" s="182"/>
      <c r="C40" s="168"/>
      <c r="D40" s="168"/>
      <c r="E40" s="168"/>
      <c r="F40" s="168" t="s">
        <v>192</v>
      </c>
      <c r="G40" s="168"/>
      <c r="H40" s="168"/>
      <c r="I40" s="168"/>
      <c r="J40" s="168"/>
      <c r="K40" s="171">
        <v>100000</v>
      </c>
      <c r="L40" s="171">
        <v>100000</v>
      </c>
      <c r="M40" s="171">
        <v>69402</v>
      </c>
      <c r="N40" s="170">
        <f t="shared" si="1"/>
        <v>0.69402</v>
      </c>
    </row>
    <row r="41" spans="1:14" ht="15.75">
      <c r="A41" s="179" t="s">
        <v>193</v>
      </c>
      <c r="B41" s="182"/>
      <c r="C41" s="168"/>
      <c r="D41" s="168"/>
      <c r="E41" s="168"/>
      <c r="F41" s="168" t="s">
        <v>194</v>
      </c>
      <c r="G41" s="168"/>
      <c r="H41" s="168"/>
      <c r="I41" s="168"/>
      <c r="J41" s="168"/>
      <c r="K41" s="171">
        <v>400000</v>
      </c>
      <c r="L41" s="171">
        <v>400000</v>
      </c>
      <c r="M41" s="171">
        <v>573506</v>
      </c>
      <c r="N41" s="170">
        <f t="shared" si="1"/>
        <v>1.433765</v>
      </c>
    </row>
    <row r="42" spans="1:14" ht="15.75">
      <c r="A42" s="179" t="s">
        <v>195</v>
      </c>
      <c r="B42" s="181" t="s">
        <v>196</v>
      </c>
      <c r="C42" s="167"/>
      <c r="D42" s="167" t="s">
        <v>197</v>
      </c>
      <c r="E42" s="167"/>
      <c r="F42" s="167"/>
      <c r="G42" s="167"/>
      <c r="H42" s="167"/>
      <c r="I42" s="167"/>
      <c r="J42" s="167"/>
      <c r="K42" s="169">
        <f>K43+K47+K48</f>
        <v>1690000</v>
      </c>
      <c r="L42" s="169">
        <f>L43+L47+L48</f>
        <v>1730000</v>
      </c>
      <c r="M42" s="169">
        <f>M43+M47+M48</f>
        <v>1641216</v>
      </c>
      <c r="N42" s="170">
        <f t="shared" si="1"/>
        <v>0.9486797687861271</v>
      </c>
    </row>
    <row r="43" spans="1:14" ht="15.75">
      <c r="A43" s="179" t="s">
        <v>198</v>
      </c>
      <c r="B43" s="182"/>
      <c r="C43" s="168"/>
      <c r="D43" s="168" t="s">
        <v>199</v>
      </c>
      <c r="E43" s="168" t="s">
        <v>200</v>
      </c>
      <c r="F43" s="168"/>
      <c r="G43" s="168"/>
      <c r="H43" s="168"/>
      <c r="I43" s="168"/>
      <c r="J43" s="168"/>
      <c r="K43" s="171">
        <f>SUM(K44:K46)</f>
        <v>970000</v>
      </c>
      <c r="L43" s="171">
        <f>SUM(L44:L46)</f>
        <v>970000</v>
      </c>
      <c r="M43" s="171">
        <f>SUM(M44:M46)</f>
        <v>856246</v>
      </c>
      <c r="N43" s="170">
        <f t="shared" si="1"/>
        <v>0.8827278350515464</v>
      </c>
    </row>
    <row r="44" spans="1:14" ht="15.75">
      <c r="A44" s="179" t="s">
        <v>201</v>
      </c>
      <c r="B44" s="182"/>
      <c r="C44" s="168"/>
      <c r="D44" s="168"/>
      <c r="E44" s="168"/>
      <c r="F44" s="168" t="s">
        <v>202</v>
      </c>
      <c r="G44" s="168"/>
      <c r="H44" s="168"/>
      <c r="I44" s="168"/>
      <c r="J44" s="168"/>
      <c r="K44" s="171">
        <v>270000</v>
      </c>
      <c r="L44" s="171">
        <v>270000</v>
      </c>
      <c r="M44" s="171">
        <v>247438</v>
      </c>
      <c r="N44" s="170">
        <f t="shared" si="1"/>
        <v>0.916437037037037</v>
      </c>
    </row>
    <row r="45" spans="1:14" ht="15.75">
      <c r="A45" s="179" t="s">
        <v>203</v>
      </c>
      <c r="B45" s="182"/>
      <c r="C45" s="168"/>
      <c r="D45" s="168"/>
      <c r="E45" s="168"/>
      <c r="F45" s="168" t="s">
        <v>204</v>
      </c>
      <c r="G45" s="168"/>
      <c r="H45" s="168"/>
      <c r="I45" s="168"/>
      <c r="J45" s="168"/>
      <c r="K45" s="171">
        <v>350000</v>
      </c>
      <c r="L45" s="171">
        <v>350000</v>
      </c>
      <c r="M45" s="171">
        <v>334897</v>
      </c>
      <c r="N45" s="170">
        <f t="shared" si="1"/>
        <v>0.9568485714285714</v>
      </c>
    </row>
    <row r="46" spans="1:14" ht="15.75">
      <c r="A46" s="179" t="s">
        <v>205</v>
      </c>
      <c r="B46" s="182"/>
      <c r="C46" s="168"/>
      <c r="D46" s="168"/>
      <c r="E46" s="168"/>
      <c r="F46" s="168" t="s">
        <v>206</v>
      </c>
      <c r="G46" s="168"/>
      <c r="H46" s="168"/>
      <c r="I46" s="168"/>
      <c r="J46" s="168"/>
      <c r="K46" s="171">
        <v>350000</v>
      </c>
      <c r="L46" s="171">
        <v>350000</v>
      </c>
      <c r="M46" s="171">
        <v>273911</v>
      </c>
      <c r="N46" s="170">
        <f t="shared" si="1"/>
        <v>0.7826028571428572</v>
      </c>
    </row>
    <row r="47" spans="1:14" ht="15.75">
      <c r="A47" s="179" t="s">
        <v>207</v>
      </c>
      <c r="B47" s="182"/>
      <c r="C47" s="168"/>
      <c r="D47" s="168" t="s">
        <v>208</v>
      </c>
      <c r="E47" s="168" t="s">
        <v>209</v>
      </c>
      <c r="F47" s="168"/>
      <c r="G47" s="168"/>
      <c r="H47" s="168"/>
      <c r="I47" s="168"/>
      <c r="J47" s="168"/>
      <c r="K47" s="169">
        <v>50000</v>
      </c>
      <c r="L47" s="169">
        <v>50000</v>
      </c>
      <c r="M47" s="171">
        <v>152708</v>
      </c>
      <c r="N47" s="170">
        <f t="shared" si="1"/>
        <v>3.05416</v>
      </c>
    </row>
    <row r="48" spans="1:14" ht="15.75">
      <c r="A48" s="179" t="s">
        <v>210</v>
      </c>
      <c r="B48" s="182"/>
      <c r="C48" s="168"/>
      <c r="D48" s="168" t="s">
        <v>34</v>
      </c>
      <c r="E48" s="168" t="s">
        <v>35</v>
      </c>
      <c r="F48" s="168"/>
      <c r="G48" s="168"/>
      <c r="H48" s="168"/>
      <c r="I48" s="168"/>
      <c r="J48" s="168"/>
      <c r="K48" s="169">
        <f>SUM(K49:K52)</f>
        <v>670000</v>
      </c>
      <c r="L48" s="169">
        <f>SUM(L49:L52)</f>
        <v>710000</v>
      </c>
      <c r="M48" s="169">
        <f>SUM(M49:M52)</f>
        <v>632262</v>
      </c>
      <c r="N48" s="170">
        <f t="shared" si="1"/>
        <v>0.8905098591549295</v>
      </c>
    </row>
    <row r="49" spans="1:14" ht="15.75">
      <c r="A49" s="179" t="s">
        <v>211</v>
      </c>
      <c r="B49" s="182"/>
      <c r="C49" s="168"/>
      <c r="D49" s="168"/>
      <c r="E49" s="168"/>
      <c r="F49" s="168" t="s">
        <v>212</v>
      </c>
      <c r="G49" s="168"/>
      <c r="H49" s="168"/>
      <c r="I49" s="168"/>
      <c r="J49" s="168"/>
      <c r="K49" s="171">
        <v>10000</v>
      </c>
      <c r="L49" s="171">
        <v>10000</v>
      </c>
      <c r="M49" s="185">
        <v>5351</v>
      </c>
      <c r="N49" s="170">
        <f t="shared" si="1"/>
        <v>0.5351</v>
      </c>
    </row>
    <row r="50" spans="1:14" ht="15.75">
      <c r="A50" s="179" t="s">
        <v>213</v>
      </c>
      <c r="B50" s="182"/>
      <c r="C50" s="168"/>
      <c r="D50" s="168"/>
      <c r="E50" s="168"/>
      <c r="F50" s="168" t="s">
        <v>214</v>
      </c>
      <c r="G50" s="168"/>
      <c r="H50" s="168"/>
      <c r="I50" s="168"/>
      <c r="J50" s="168"/>
      <c r="K50" s="171">
        <v>100000</v>
      </c>
      <c r="L50" s="171">
        <v>100000</v>
      </c>
      <c r="M50" s="171">
        <v>183141</v>
      </c>
      <c r="N50" s="170">
        <f t="shared" si="1"/>
        <v>1.83141</v>
      </c>
    </row>
    <row r="51" spans="1:14" ht="15.75">
      <c r="A51" s="179" t="s">
        <v>215</v>
      </c>
      <c r="B51" s="182"/>
      <c r="C51" s="168"/>
      <c r="D51" s="168"/>
      <c r="E51" s="168"/>
      <c r="F51" s="168" t="s">
        <v>216</v>
      </c>
      <c r="G51" s="168"/>
      <c r="H51" s="168"/>
      <c r="I51" s="168"/>
      <c r="J51" s="168"/>
      <c r="K51" s="171">
        <v>110000</v>
      </c>
      <c r="L51" s="171">
        <v>300000</v>
      </c>
      <c r="M51" s="171">
        <v>167470</v>
      </c>
      <c r="N51" s="170">
        <f t="shared" si="1"/>
        <v>0.5582333333333334</v>
      </c>
    </row>
    <row r="52" spans="1:14" ht="15.75">
      <c r="A52" s="179" t="s">
        <v>217</v>
      </c>
      <c r="B52" s="182"/>
      <c r="C52" s="168"/>
      <c r="D52" s="168"/>
      <c r="E52" s="168"/>
      <c r="F52" s="168" t="s">
        <v>218</v>
      </c>
      <c r="G52" s="168"/>
      <c r="H52" s="168"/>
      <c r="I52" s="168"/>
      <c r="J52" s="168"/>
      <c r="K52" s="171">
        <v>450000</v>
      </c>
      <c r="L52" s="171">
        <v>300000</v>
      </c>
      <c r="M52" s="171">
        <v>276300</v>
      </c>
      <c r="N52" s="170">
        <f t="shared" si="1"/>
        <v>0.921</v>
      </c>
    </row>
    <row r="53" spans="1:14" ht="15.75">
      <c r="A53" s="179" t="s">
        <v>219</v>
      </c>
      <c r="B53" s="181" t="s">
        <v>177</v>
      </c>
      <c r="C53" s="167"/>
      <c r="D53" s="167" t="s">
        <v>178</v>
      </c>
      <c r="E53" s="167"/>
      <c r="F53" s="167"/>
      <c r="G53" s="167"/>
      <c r="H53" s="167"/>
      <c r="I53" s="167"/>
      <c r="J53" s="167"/>
      <c r="K53" s="169">
        <f>SUM(K54)</f>
        <v>618000</v>
      </c>
      <c r="L53" s="169">
        <f>SUM(L54+L55)</f>
        <v>578000</v>
      </c>
      <c r="M53" s="169">
        <f>SUM(M54+M55)</f>
        <v>522781</v>
      </c>
      <c r="N53" s="170">
        <f t="shared" si="1"/>
        <v>0.9044653979238755</v>
      </c>
    </row>
    <row r="54" spans="1:14" ht="15.75">
      <c r="A54" s="179" t="s">
        <v>220</v>
      </c>
      <c r="B54" s="182"/>
      <c r="C54" s="168"/>
      <c r="D54" s="168" t="s">
        <v>179</v>
      </c>
      <c r="E54" s="168" t="s">
        <v>180</v>
      </c>
      <c r="F54" s="168"/>
      <c r="G54" s="168"/>
      <c r="H54" s="168"/>
      <c r="I54" s="168"/>
      <c r="J54" s="168"/>
      <c r="K54" s="171">
        <v>618000</v>
      </c>
      <c r="L54" s="171">
        <v>577900</v>
      </c>
      <c r="M54" s="171">
        <v>522780</v>
      </c>
      <c r="N54" s="170">
        <f t="shared" si="1"/>
        <v>0.9046201765011248</v>
      </c>
    </row>
    <row r="55" spans="1:14" ht="15.75">
      <c r="A55" s="179" t="s">
        <v>221</v>
      </c>
      <c r="B55" s="182"/>
      <c r="C55" s="168"/>
      <c r="D55" s="168" t="s">
        <v>222</v>
      </c>
      <c r="E55" s="168" t="s">
        <v>223</v>
      </c>
      <c r="F55" s="168"/>
      <c r="G55" s="168"/>
      <c r="H55" s="168"/>
      <c r="I55" s="168"/>
      <c r="J55" s="168"/>
      <c r="K55" s="171">
        <v>100</v>
      </c>
      <c r="L55" s="171">
        <v>100</v>
      </c>
      <c r="M55" s="171">
        <v>1</v>
      </c>
      <c r="N55" s="170">
        <f t="shared" si="1"/>
        <v>0.01</v>
      </c>
    </row>
    <row r="56" spans="1:14" ht="15.75">
      <c r="A56" s="179" t="s">
        <v>224</v>
      </c>
      <c r="B56" s="186" t="s">
        <v>225</v>
      </c>
      <c r="C56" s="187"/>
      <c r="D56" s="187"/>
      <c r="E56" s="187"/>
      <c r="F56" s="187"/>
      <c r="G56" s="187"/>
      <c r="H56" s="187"/>
      <c r="I56" s="187"/>
      <c r="J56" s="187"/>
      <c r="K56" s="188">
        <f>K10+K35</f>
        <v>30610100</v>
      </c>
      <c r="L56" s="188">
        <f>L10+L35</f>
        <v>32248626</v>
      </c>
      <c r="M56" s="188">
        <f>M10+M35</f>
        <v>31653804</v>
      </c>
      <c r="N56" s="189">
        <f t="shared" si="1"/>
        <v>0.9815551211391146</v>
      </c>
    </row>
    <row r="57" spans="1:14" ht="15.75">
      <c r="A57" s="19" t="s">
        <v>226</v>
      </c>
      <c r="B57" s="190"/>
      <c r="C57" s="84"/>
      <c r="D57" s="84"/>
      <c r="E57" s="84"/>
      <c r="F57" s="84"/>
      <c r="G57" s="84"/>
      <c r="H57" s="84"/>
      <c r="I57" s="84"/>
      <c r="J57" s="191"/>
      <c r="K57" s="192"/>
      <c r="L57" s="192"/>
      <c r="M57" s="192"/>
      <c r="N57" s="193"/>
    </row>
    <row r="58" spans="1:14" ht="15.75">
      <c r="A58" s="179" t="s">
        <v>227</v>
      </c>
      <c r="B58" s="181" t="s">
        <v>228</v>
      </c>
      <c r="C58" s="167"/>
      <c r="D58" s="167"/>
      <c r="E58" s="167"/>
      <c r="F58" s="167"/>
      <c r="G58" s="168"/>
      <c r="H58" s="168"/>
      <c r="I58" s="168"/>
      <c r="J58" s="168"/>
      <c r="K58" s="169">
        <f>K59+K66+K657+K70</f>
        <v>25726700</v>
      </c>
      <c r="L58" s="169">
        <f>L59+L66+L657+L70</f>
        <v>24216750</v>
      </c>
      <c r="M58" s="169">
        <f>M59+M66+M657+M70</f>
        <v>22277290</v>
      </c>
      <c r="N58" s="194">
        <f aca="true" t="shared" si="2" ref="N58:N97">M58/L58</f>
        <v>0.9199124572867953</v>
      </c>
    </row>
    <row r="59" spans="1:14" ht="15.75">
      <c r="A59" s="179" t="s">
        <v>229</v>
      </c>
      <c r="B59" s="181" t="s">
        <v>140</v>
      </c>
      <c r="C59" s="167" t="s">
        <v>141</v>
      </c>
      <c r="D59" s="168"/>
      <c r="E59" s="168"/>
      <c r="F59" s="168"/>
      <c r="G59" s="168"/>
      <c r="H59" s="168"/>
      <c r="I59" s="168"/>
      <c r="J59" s="168"/>
      <c r="K59" s="169">
        <f>SUM(K60)</f>
        <v>6378600</v>
      </c>
      <c r="L59" s="169">
        <f>SUM(L60)</f>
        <v>6371150</v>
      </c>
      <c r="M59" s="169">
        <f>SUM(M60)</f>
        <v>6105150</v>
      </c>
      <c r="N59" s="170">
        <f t="shared" si="2"/>
        <v>0.958249295653061</v>
      </c>
    </row>
    <row r="60" spans="1:14" ht="15.75">
      <c r="A60" s="179" t="s">
        <v>230</v>
      </c>
      <c r="B60" s="182" t="s">
        <v>142</v>
      </c>
      <c r="C60" s="168"/>
      <c r="D60" s="168" t="s">
        <v>143</v>
      </c>
      <c r="E60" s="168"/>
      <c r="F60" s="168"/>
      <c r="G60" s="168"/>
      <c r="H60" s="168"/>
      <c r="I60" s="168"/>
      <c r="J60" s="168"/>
      <c r="K60" s="171">
        <f>SUM(K61:K65)</f>
        <v>6378600</v>
      </c>
      <c r="L60" s="171">
        <f>SUM(L61:L65)</f>
        <v>6371150</v>
      </c>
      <c r="M60" s="171">
        <f>SUM(M61:M65)</f>
        <v>6105150</v>
      </c>
      <c r="N60" s="170">
        <f t="shared" si="2"/>
        <v>0.958249295653061</v>
      </c>
    </row>
    <row r="61" spans="1:14" ht="15.75">
      <c r="A61" s="179" t="s">
        <v>231</v>
      </c>
      <c r="B61" s="182"/>
      <c r="C61" s="168" t="s">
        <v>232</v>
      </c>
      <c r="D61" s="168"/>
      <c r="E61" s="168" t="s">
        <v>145</v>
      </c>
      <c r="F61" s="168"/>
      <c r="G61" s="168"/>
      <c r="H61" s="168"/>
      <c r="I61" s="168"/>
      <c r="J61" s="168"/>
      <c r="K61" s="171">
        <v>5760000</v>
      </c>
      <c r="L61" s="171">
        <v>5454377</v>
      </c>
      <c r="M61" s="171">
        <v>5252386</v>
      </c>
      <c r="N61" s="170">
        <f t="shared" si="2"/>
        <v>0.9629671729695252</v>
      </c>
    </row>
    <row r="62" spans="1:14" ht="15.75">
      <c r="A62" s="179" t="s">
        <v>233</v>
      </c>
      <c r="B62" s="182"/>
      <c r="C62" s="168" t="s">
        <v>146</v>
      </c>
      <c r="D62" s="168"/>
      <c r="E62" s="168" t="s">
        <v>147</v>
      </c>
      <c r="F62" s="168"/>
      <c r="G62" s="168"/>
      <c r="H62" s="168"/>
      <c r="I62" s="168"/>
      <c r="J62" s="168"/>
      <c r="K62" s="171"/>
      <c r="L62" s="171">
        <v>259447</v>
      </c>
      <c r="M62" s="171">
        <v>259447</v>
      </c>
      <c r="N62" s="170">
        <f t="shared" si="2"/>
        <v>1</v>
      </c>
    </row>
    <row r="63" spans="1:14" ht="15.75">
      <c r="A63" s="179" t="s">
        <v>234</v>
      </c>
      <c r="B63" s="182"/>
      <c r="C63" s="168" t="s">
        <v>148</v>
      </c>
      <c r="D63" s="168"/>
      <c r="E63" s="168" t="s">
        <v>149</v>
      </c>
      <c r="F63" s="168"/>
      <c r="G63" s="168"/>
      <c r="H63" s="168"/>
      <c r="I63" s="168"/>
      <c r="J63" s="168"/>
      <c r="K63" s="171">
        <v>447000</v>
      </c>
      <c r="L63" s="171">
        <v>439550</v>
      </c>
      <c r="M63" s="171">
        <v>439550</v>
      </c>
      <c r="N63" s="170">
        <f t="shared" si="2"/>
        <v>1</v>
      </c>
    </row>
    <row r="64" spans="1:14" ht="15.75">
      <c r="A64" s="179" t="s">
        <v>235</v>
      </c>
      <c r="B64" s="182"/>
      <c r="C64" s="168" t="s">
        <v>150</v>
      </c>
      <c r="D64" s="168"/>
      <c r="E64" s="168" t="s">
        <v>151</v>
      </c>
      <c r="F64" s="168"/>
      <c r="G64" s="168"/>
      <c r="H64" s="168"/>
      <c r="I64" s="168"/>
      <c r="J64" s="168"/>
      <c r="K64" s="171">
        <v>158400</v>
      </c>
      <c r="L64" s="171">
        <v>158400</v>
      </c>
      <c r="M64" s="171">
        <v>94391</v>
      </c>
      <c r="N64" s="170">
        <f t="shared" si="2"/>
        <v>0.5959027777777778</v>
      </c>
    </row>
    <row r="65" spans="1:14" ht="15.75">
      <c r="A65" s="179" t="s">
        <v>236</v>
      </c>
      <c r="B65" s="182"/>
      <c r="C65" s="168" t="s">
        <v>152</v>
      </c>
      <c r="D65" s="168"/>
      <c r="E65" s="168" t="s">
        <v>153</v>
      </c>
      <c r="F65" s="168"/>
      <c r="G65" s="168"/>
      <c r="H65" s="168"/>
      <c r="I65" s="168"/>
      <c r="J65" s="168"/>
      <c r="K65" s="171">
        <v>13200</v>
      </c>
      <c r="L65" s="171">
        <v>59376</v>
      </c>
      <c r="M65" s="185">
        <v>59376</v>
      </c>
      <c r="N65" s="170">
        <f t="shared" si="2"/>
        <v>1</v>
      </c>
    </row>
    <row r="66" spans="1:14" ht="15.75">
      <c r="A66" s="179" t="s">
        <v>237</v>
      </c>
      <c r="B66" s="181" t="s">
        <v>154</v>
      </c>
      <c r="C66" s="167" t="s">
        <v>155</v>
      </c>
      <c r="D66" s="168"/>
      <c r="E66" s="168"/>
      <c r="F66" s="168"/>
      <c r="G66" s="168"/>
      <c r="H66" s="168"/>
      <c r="I66" s="168"/>
      <c r="J66" s="168"/>
      <c r="K66" s="169">
        <f>SUM(K67:K69)</f>
        <v>1424100</v>
      </c>
      <c r="L66" s="169">
        <f>SUM(L67:L69)</f>
        <v>1421600</v>
      </c>
      <c r="M66" s="169">
        <f>SUM(M67:M69)</f>
        <v>1375440</v>
      </c>
      <c r="N66" s="170">
        <f t="shared" si="2"/>
        <v>0.9675295441755768</v>
      </c>
    </row>
    <row r="67" spans="1:14" ht="15.75">
      <c r="A67" s="179" t="s">
        <v>238</v>
      </c>
      <c r="B67" s="182"/>
      <c r="C67" s="168" t="s">
        <v>156</v>
      </c>
      <c r="D67" s="168"/>
      <c r="E67" s="168" t="s">
        <v>157</v>
      </c>
      <c r="F67" s="168"/>
      <c r="G67" s="168"/>
      <c r="H67" s="168"/>
      <c r="I67" s="168"/>
      <c r="J67" s="168"/>
      <c r="K67" s="183">
        <v>1271000</v>
      </c>
      <c r="L67" s="183">
        <v>1271000</v>
      </c>
      <c r="M67" s="172">
        <v>1225026</v>
      </c>
      <c r="N67" s="170">
        <f t="shared" si="2"/>
        <v>0.9638284815106215</v>
      </c>
    </row>
    <row r="68" spans="1:14" ht="15.75">
      <c r="A68" s="179" t="s">
        <v>239</v>
      </c>
      <c r="B68" s="182"/>
      <c r="C68" s="168" t="s">
        <v>158</v>
      </c>
      <c r="D68" s="168"/>
      <c r="E68" s="168" t="s">
        <v>159</v>
      </c>
      <c r="F68" s="168"/>
      <c r="G68" s="168"/>
      <c r="H68" s="168"/>
      <c r="I68" s="168"/>
      <c r="J68" s="168"/>
      <c r="K68" s="183">
        <v>73900</v>
      </c>
      <c r="L68" s="183">
        <v>72700</v>
      </c>
      <c r="M68" s="172">
        <v>72614</v>
      </c>
      <c r="N68" s="170">
        <f t="shared" si="2"/>
        <v>0.9988170563961486</v>
      </c>
    </row>
    <row r="69" spans="1:14" ht="15.75">
      <c r="A69" s="179" t="s">
        <v>240</v>
      </c>
      <c r="B69" s="182"/>
      <c r="C69" s="168" t="s">
        <v>160</v>
      </c>
      <c r="D69" s="168"/>
      <c r="E69" s="168" t="s">
        <v>161</v>
      </c>
      <c r="F69" s="168"/>
      <c r="G69" s="168"/>
      <c r="H69" s="168"/>
      <c r="I69" s="168"/>
      <c r="J69" s="168"/>
      <c r="K69" s="183">
        <v>79200</v>
      </c>
      <c r="L69" s="183">
        <v>77900</v>
      </c>
      <c r="M69" s="172">
        <v>77800</v>
      </c>
      <c r="N69" s="170">
        <f t="shared" si="2"/>
        <v>0.9987163029525032</v>
      </c>
    </row>
    <row r="70" spans="1:14" ht="15.75">
      <c r="A70" s="179" t="s">
        <v>241</v>
      </c>
      <c r="B70" s="181" t="s">
        <v>162</v>
      </c>
      <c r="C70" s="167" t="s">
        <v>163</v>
      </c>
      <c r="D70" s="168"/>
      <c r="E70" s="168"/>
      <c r="F70" s="168"/>
      <c r="G70" s="168"/>
      <c r="H70" s="168"/>
      <c r="I70" s="168"/>
      <c r="J70" s="168"/>
      <c r="K70" s="169">
        <f>K71+K81+K84+K93+K95</f>
        <v>17924000</v>
      </c>
      <c r="L70" s="169">
        <f>L71+L81+L84+L93+L95</f>
        <v>16424000</v>
      </c>
      <c r="M70" s="169">
        <f>M71+M81+M84+M93+M95</f>
        <v>14796700</v>
      </c>
      <c r="N70" s="170">
        <f t="shared" si="2"/>
        <v>0.9009193862640039</v>
      </c>
    </row>
    <row r="71" spans="1:14" ht="15.75">
      <c r="A71" s="179" t="s">
        <v>242</v>
      </c>
      <c r="B71" s="181" t="s">
        <v>164</v>
      </c>
      <c r="C71" s="167"/>
      <c r="D71" s="167" t="s">
        <v>165</v>
      </c>
      <c r="E71" s="167"/>
      <c r="F71" s="167"/>
      <c r="G71" s="167"/>
      <c r="H71" s="167"/>
      <c r="I71" s="167"/>
      <c r="J71" s="167"/>
      <c r="K71" s="169">
        <f>K72+K75+K79</f>
        <v>10586000</v>
      </c>
      <c r="L71" s="169">
        <f>L72+L75+L79</f>
        <v>10586000</v>
      </c>
      <c r="M71" s="169">
        <f>M72+M75+M79</f>
        <v>9194198</v>
      </c>
      <c r="N71" s="170">
        <f t="shared" si="2"/>
        <v>0.86852427734744</v>
      </c>
    </row>
    <row r="72" spans="1:14" ht="15.75">
      <c r="A72" s="179" t="s">
        <v>243</v>
      </c>
      <c r="B72" s="182"/>
      <c r="C72" s="168"/>
      <c r="D72" s="168" t="s">
        <v>166</v>
      </c>
      <c r="E72" s="168" t="s">
        <v>167</v>
      </c>
      <c r="F72" s="168"/>
      <c r="G72" s="168"/>
      <c r="H72" s="168"/>
      <c r="I72" s="168"/>
      <c r="J72" s="168"/>
      <c r="K72" s="171">
        <f>SUM(K73:K74)</f>
        <v>942000</v>
      </c>
      <c r="L72" s="171">
        <f>SUM(L73:L74)</f>
        <v>942000</v>
      </c>
      <c r="M72" s="171">
        <f>SUM(M73:M74)</f>
        <v>37083</v>
      </c>
      <c r="N72" s="170">
        <f t="shared" si="2"/>
        <v>0.03936624203821656</v>
      </c>
    </row>
    <row r="73" spans="1:14" ht="15.75">
      <c r="A73" s="179" t="s">
        <v>244</v>
      </c>
      <c r="B73" s="182"/>
      <c r="C73" s="168"/>
      <c r="D73" s="168"/>
      <c r="E73" s="168"/>
      <c r="F73" s="168" t="s">
        <v>245</v>
      </c>
      <c r="G73" s="168"/>
      <c r="H73" s="168"/>
      <c r="I73" s="168"/>
      <c r="J73" s="168"/>
      <c r="K73" s="171">
        <v>12000</v>
      </c>
      <c r="L73" s="171">
        <v>12000</v>
      </c>
      <c r="M73" s="172">
        <v>4272</v>
      </c>
      <c r="N73" s="170">
        <f t="shared" si="2"/>
        <v>0.356</v>
      </c>
    </row>
    <row r="74" spans="1:14" ht="15.75">
      <c r="A74" s="179" t="s">
        <v>246</v>
      </c>
      <c r="B74" s="182"/>
      <c r="C74" s="168"/>
      <c r="D74" s="168"/>
      <c r="E74" s="168"/>
      <c r="F74" s="168" t="s">
        <v>247</v>
      </c>
      <c r="G74" s="168"/>
      <c r="H74" s="168"/>
      <c r="I74" s="168"/>
      <c r="J74" s="168"/>
      <c r="K74" s="171">
        <v>930000</v>
      </c>
      <c r="L74" s="171">
        <v>930000</v>
      </c>
      <c r="M74" s="172">
        <v>32811</v>
      </c>
      <c r="N74" s="170">
        <f t="shared" si="2"/>
        <v>0.03528064516129032</v>
      </c>
    </row>
    <row r="75" spans="1:14" ht="15.75">
      <c r="A75" s="179" t="s">
        <v>248</v>
      </c>
      <c r="B75" s="182"/>
      <c r="C75" s="168"/>
      <c r="D75" s="168" t="s">
        <v>187</v>
      </c>
      <c r="E75" s="168" t="s">
        <v>188</v>
      </c>
      <c r="F75" s="168"/>
      <c r="G75" s="168"/>
      <c r="H75" s="168"/>
      <c r="I75" s="168"/>
      <c r="J75" s="168"/>
      <c r="K75" s="171">
        <f>SUM(K76:K78)</f>
        <v>9444000</v>
      </c>
      <c r="L75" s="171">
        <f>SUM(L76:L78)</f>
        <v>9444000</v>
      </c>
      <c r="M75" s="195">
        <f>SUM(M76:M78)</f>
        <v>9130095</v>
      </c>
      <c r="N75" s="170">
        <f t="shared" si="2"/>
        <v>0.9667614358322745</v>
      </c>
    </row>
    <row r="76" spans="1:14" ht="15.75">
      <c r="A76" s="179" t="s">
        <v>249</v>
      </c>
      <c r="B76" s="182"/>
      <c r="C76" s="168"/>
      <c r="D76" s="168"/>
      <c r="E76" s="168"/>
      <c r="F76" s="168" t="s">
        <v>250</v>
      </c>
      <c r="G76" s="168"/>
      <c r="H76" s="168"/>
      <c r="I76" s="168"/>
      <c r="J76" s="168"/>
      <c r="K76" s="171">
        <v>8628000</v>
      </c>
      <c r="L76" s="171">
        <v>8628000</v>
      </c>
      <c r="M76" s="172">
        <v>8585473</v>
      </c>
      <c r="N76" s="170">
        <f t="shared" si="2"/>
        <v>0.9950710477515067</v>
      </c>
    </row>
    <row r="77" spans="1:14" ht="15.75">
      <c r="A77" s="179" t="s">
        <v>251</v>
      </c>
      <c r="B77" s="182"/>
      <c r="C77" s="168"/>
      <c r="D77" s="168"/>
      <c r="E77" s="168"/>
      <c r="F77" s="168" t="s">
        <v>192</v>
      </c>
      <c r="G77" s="168"/>
      <c r="H77" s="168"/>
      <c r="I77" s="168"/>
      <c r="J77" s="168"/>
      <c r="K77" s="171">
        <v>96000</v>
      </c>
      <c r="L77" s="171">
        <v>96000</v>
      </c>
      <c r="M77" s="172">
        <v>71543</v>
      </c>
      <c r="N77" s="170">
        <f t="shared" si="2"/>
        <v>0.7452395833333333</v>
      </c>
    </row>
    <row r="78" spans="1:14" ht="15.75">
      <c r="A78" s="179" t="s">
        <v>252</v>
      </c>
      <c r="B78" s="182"/>
      <c r="C78" s="168"/>
      <c r="D78" s="168"/>
      <c r="E78" s="168"/>
      <c r="F78" s="168" t="s">
        <v>253</v>
      </c>
      <c r="G78" s="168"/>
      <c r="H78" s="168"/>
      <c r="I78" s="168"/>
      <c r="J78" s="168"/>
      <c r="K78" s="171">
        <v>720000</v>
      </c>
      <c r="L78" s="171">
        <v>720000</v>
      </c>
      <c r="M78" s="172">
        <v>473079</v>
      </c>
      <c r="N78" s="170">
        <f t="shared" si="2"/>
        <v>0.6570541666666667</v>
      </c>
    </row>
    <row r="79" spans="1:14" ht="15.75">
      <c r="A79" s="179" t="s">
        <v>254</v>
      </c>
      <c r="B79" s="182"/>
      <c r="C79" s="168"/>
      <c r="D79" s="168" t="s">
        <v>255</v>
      </c>
      <c r="E79" s="168" t="s">
        <v>256</v>
      </c>
      <c r="F79" s="168"/>
      <c r="G79" s="168"/>
      <c r="H79" s="168"/>
      <c r="I79" s="168"/>
      <c r="J79" s="168"/>
      <c r="K79" s="171">
        <f>K80</f>
        <v>200000</v>
      </c>
      <c r="L79" s="171">
        <f>L80</f>
        <v>200000</v>
      </c>
      <c r="M79" s="171">
        <f>M80</f>
        <v>27020</v>
      </c>
      <c r="N79" s="170">
        <f t="shared" si="2"/>
        <v>0.1351</v>
      </c>
    </row>
    <row r="80" spans="1:14" ht="15.75">
      <c r="A80" s="179" t="s">
        <v>257</v>
      </c>
      <c r="B80" s="182"/>
      <c r="C80" s="168"/>
      <c r="D80" s="168"/>
      <c r="E80" s="168"/>
      <c r="F80" s="168" t="s">
        <v>258</v>
      </c>
      <c r="G80" s="168"/>
      <c r="H80" s="168"/>
      <c r="I80" s="168"/>
      <c r="J80" s="168"/>
      <c r="K80" s="171">
        <v>200000</v>
      </c>
      <c r="L80" s="171">
        <v>200000</v>
      </c>
      <c r="M80" s="172">
        <v>27020</v>
      </c>
      <c r="N80" s="170">
        <f t="shared" si="2"/>
        <v>0.1351</v>
      </c>
    </row>
    <row r="81" spans="1:14" ht="15.75">
      <c r="A81" s="179" t="s">
        <v>259</v>
      </c>
      <c r="B81" s="181" t="s">
        <v>171</v>
      </c>
      <c r="C81" s="167"/>
      <c r="D81" s="167" t="s">
        <v>172</v>
      </c>
      <c r="E81" s="167"/>
      <c r="F81" s="167"/>
      <c r="G81" s="167"/>
      <c r="H81" s="167"/>
      <c r="I81" s="167"/>
      <c r="J81" s="167"/>
      <c r="K81" s="169">
        <f>SUM(K82:K83)</f>
        <v>69000</v>
      </c>
      <c r="L81" s="169">
        <f>SUM(L82:L83)</f>
        <v>69000</v>
      </c>
      <c r="M81" s="169">
        <f>SUM(M82:M83)</f>
        <v>0</v>
      </c>
      <c r="N81" s="170">
        <f t="shared" si="2"/>
        <v>0</v>
      </c>
    </row>
    <row r="82" spans="1:14" ht="15.75">
      <c r="A82" s="179" t="s">
        <v>260</v>
      </c>
      <c r="B82" s="182"/>
      <c r="C82" s="168"/>
      <c r="D82" s="168" t="s">
        <v>173</v>
      </c>
      <c r="E82" s="168" t="s">
        <v>261</v>
      </c>
      <c r="F82" s="168"/>
      <c r="G82" s="168"/>
      <c r="H82" s="168"/>
      <c r="I82" s="168"/>
      <c r="J82" s="168"/>
      <c r="K82" s="171">
        <v>48000</v>
      </c>
      <c r="L82" s="171">
        <v>48000</v>
      </c>
      <c r="M82" s="172">
        <v>0</v>
      </c>
      <c r="N82" s="170">
        <f t="shared" si="2"/>
        <v>0</v>
      </c>
    </row>
    <row r="83" spans="1:14" ht="15.75">
      <c r="A83" s="179" t="s">
        <v>262</v>
      </c>
      <c r="B83" s="182"/>
      <c r="C83" s="168"/>
      <c r="D83" s="168" t="s">
        <v>175</v>
      </c>
      <c r="E83" s="168" t="s">
        <v>176</v>
      </c>
      <c r="F83" s="168"/>
      <c r="G83" s="168"/>
      <c r="H83" s="168"/>
      <c r="I83" s="168"/>
      <c r="J83" s="168"/>
      <c r="K83" s="171">
        <v>21000</v>
      </c>
      <c r="L83" s="171">
        <v>21000</v>
      </c>
      <c r="M83" s="172">
        <v>0</v>
      </c>
      <c r="N83" s="170">
        <f t="shared" si="2"/>
        <v>0</v>
      </c>
    </row>
    <row r="84" spans="1:14" ht="15.75">
      <c r="A84" s="179" t="s">
        <v>263</v>
      </c>
      <c r="B84" s="181" t="s">
        <v>196</v>
      </c>
      <c r="C84" s="167"/>
      <c r="D84" s="167" t="s">
        <v>197</v>
      </c>
      <c r="E84" s="167"/>
      <c r="F84" s="167"/>
      <c r="G84" s="167"/>
      <c r="H84" s="167"/>
      <c r="I84" s="167"/>
      <c r="J84" s="167"/>
      <c r="K84" s="169">
        <f>K85+K89+K90</f>
        <v>3920000</v>
      </c>
      <c r="L84" s="169">
        <f>L85+L89+L90</f>
        <v>2420000</v>
      </c>
      <c r="M84" s="169">
        <f>M85+M89+M90</f>
        <v>2226307</v>
      </c>
      <c r="N84" s="170">
        <f t="shared" si="2"/>
        <v>0.9199615702479339</v>
      </c>
    </row>
    <row r="85" spans="1:14" ht="15.75">
      <c r="A85" s="179" t="s">
        <v>264</v>
      </c>
      <c r="B85" s="182"/>
      <c r="C85" s="168"/>
      <c r="D85" s="168" t="s">
        <v>199</v>
      </c>
      <c r="E85" s="168" t="s">
        <v>200</v>
      </c>
      <c r="F85" s="168"/>
      <c r="G85" s="168"/>
      <c r="H85" s="168"/>
      <c r="I85" s="168"/>
      <c r="J85" s="168"/>
      <c r="K85" s="171">
        <f>SUM(K86:K88)</f>
        <v>1620000</v>
      </c>
      <c r="L85" s="171">
        <f>SUM(L86:L88)</f>
        <v>1645000</v>
      </c>
      <c r="M85" s="171">
        <f>SUM(M86:M88)</f>
        <v>1623165</v>
      </c>
      <c r="N85" s="170">
        <f t="shared" si="2"/>
        <v>0.986726443768997</v>
      </c>
    </row>
    <row r="86" spans="1:14" ht="15.75">
      <c r="A86" s="179" t="s">
        <v>265</v>
      </c>
      <c r="B86" s="182"/>
      <c r="C86" s="168"/>
      <c r="D86" s="168"/>
      <c r="E86" s="168"/>
      <c r="F86" s="168" t="s">
        <v>202</v>
      </c>
      <c r="G86" s="168"/>
      <c r="H86" s="168"/>
      <c r="I86" s="168"/>
      <c r="J86" s="168"/>
      <c r="K86" s="171">
        <v>420000</v>
      </c>
      <c r="L86" s="171">
        <v>420000</v>
      </c>
      <c r="M86" s="172">
        <v>427493</v>
      </c>
      <c r="N86" s="170">
        <f t="shared" si="2"/>
        <v>1.0178404761904762</v>
      </c>
    </row>
    <row r="87" spans="1:14" ht="15.75">
      <c r="A87" s="179" t="s">
        <v>266</v>
      </c>
      <c r="B87" s="182"/>
      <c r="C87" s="168"/>
      <c r="D87" s="168"/>
      <c r="E87" s="168"/>
      <c r="F87" s="168" t="s">
        <v>204</v>
      </c>
      <c r="G87" s="168"/>
      <c r="H87" s="168"/>
      <c r="I87" s="168"/>
      <c r="J87" s="168"/>
      <c r="K87" s="171">
        <v>900000</v>
      </c>
      <c r="L87" s="171">
        <v>900000</v>
      </c>
      <c r="M87" s="172">
        <v>880207</v>
      </c>
      <c r="N87" s="170">
        <f t="shared" si="2"/>
        <v>0.9780077777777778</v>
      </c>
    </row>
    <row r="88" spans="1:14" ht="15.75">
      <c r="A88" s="179" t="s">
        <v>267</v>
      </c>
      <c r="B88" s="182"/>
      <c r="C88" s="168"/>
      <c r="D88" s="168"/>
      <c r="E88" s="168"/>
      <c r="F88" s="168" t="s">
        <v>206</v>
      </c>
      <c r="G88" s="168"/>
      <c r="H88" s="168"/>
      <c r="I88" s="168"/>
      <c r="J88" s="168"/>
      <c r="K88" s="171">
        <v>300000</v>
      </c>
      <c r="L88" s="171">
        <v>325000</v>
      </c>
      <c r="M88" s="172">
        <v>315465</v>
      </c>
      <c r="N88" s="170">
        <f t="shared" si="2"/>
        <v>0.9706615384615385</v>
      </c>
    </row>
    <row r="89" spans="1:14" ht="15.75">
      <c r="A89" s="179" t="s">
        <v>268</v>
      </c>
      <c r="B89" s="182"/>
      <c r="C89" s="168"/>
      <c r="D89" s="168" t="s">
        <v>208</v>
      </c>
      <c r="E89" s="168" t="s">
        <v>209</v>
      </c>
      <c r="F89" s="168"/>
      <c r="G89" s="168"/>
      <c r="H89" s="168"/>
      <c r="I89" s="168"/>
      <c r="J89" s="168"/>
      <c r="K89" s="171">
        <v>2000000</v>
      </c>
      <c r="L89" s="171">
        <v>275000</v>
      </c>
      <c r="M89" s="172">
        <v>105869</v>
      </c>
      <c r="N89" s="170">
        <f t="shared" si="2"/>
        <v>0.38497818181818183</v>
      </c>
    </row>
    <row r="90" spans="1:14" ht="15.75">
      <c r="A90" s="179" t="s">
        <v>269</v>
      </c>
      <c r="B90" s="182"/>
      <c r="C90" s="168"/>
      <c r="D90" s="168" t="s">
        <v>34</v>
      </c>
      <c r="E90" s="168" t="s">
        <v>35</v>
      </c>
      <c r="F90" s="168"/>
      <c r="G90" s="168"/>
      <c r="H90" s="168"/>
      <c r="I90" s="168"/>
      <c r="J90" s="168"/>
      <c r="K90" s="171">
        <f>SUM(K91:K92)</f>
        <v>300000</v>
      </c>
      <c r="L90" s="171">
        <f>SUM(L91:L92)</f>
        <v>500000</v>
      </c>
      <c r="M90" s="171">
        <f>SUM(M91:M92)</f>
        <v>497273</v>
      </c>
      <c r="N90" s="170">
        <f t="shared" si="2"/>
        <v>0.994546</v>
      </c>
    </row>
    <row r="91" spans="1:14" ht="15.75">
      <c r="A91" s="179" t="s">
        <v>270</v>
      </c>
      <c r="B91" s="182"/>
      <c r="C91" s="168"/>
      <c r="D91" s="168"/>
      <c r="E91" s="168"/>
      <c r="F91" s="168" t="s">
        <v>271</v>
      </c>
      <c r="G91" s="168"/>
      <c r="H91" s="168"/>
      <c r="I91" s="168"/>
      <c r="J91" s="168"/>
      <c r="K91" s="171">
        <v>60000</v>
      </c>
      <c r="L91" s="171">
        <v>60000</v>
      </c>
      <c r="M91" s="172">
        <v>83666</v>
      </c>
      <c r="N91" s="170">
        <f t="shared" si="2"/>
        <v>1.3944333333333334</v>
      </c>
    </row>
    <row r="92" spans="1:14" ht="15.75">
      <c r="A92" s="179" t="s">
        <v>272</v>
      </c>
      <c r="B92" s="182"/>
      <c r="C92" s="168"/>
      <c r="D92" s="168"/>
      <c r="E92" s="168"/>
      <c r="F92" s="168" t="s">
        <v>273</v>
      </c>
      <c r="G92" s="168"/>
      <c r="H92" s="168"/>
      <c r="I92" s="168"/>
      <c r="J92" s="168"/>
      <c r="K92" s="171">
        <v>240000</v>
      </c>
      <c r="L92" s="171">
        <v>440000</v>
      </c>
      <c r="M92" s="172">
        <v>413607</v>
      </c>
      <c r="N92" s="170">
        <f t="shared" si="2"/>
        <v>0.940015909090909</v>
      </c>
    </row>
    <row r="93" spans="1:14" ht="15.75">
      <c r="A93" s="179" t="s">
        <v>274</v>
      </c>
      <c r="B93" s="181" t="s">
        <v>275</v>
      </c>
      <c r="C93" s="167"/>
      <c r="D93" s="167" t="s">
        <v>276</v>
      </c>
      <c r="E93" s="167"/>
      <c r="F93" s="167"/>
      <c r="G93" s="167"/>
      <c r="H93" s="167"/>
      <c r="I93" s="167"/>
      <c r="J93" s="167"/>
      <c r="K93" s="169">
        <f>K94</f>
        <v>150000</v>
      </c>
      <c r="L93" s="169">
        <f>L94</f>
        <v>150000</v>
      </c>
      <c r="M93" s="169">
        <f>M94</f>
        <v>88973</v>
      </c>
      <c r="N93" s="170">
        <f t="shared" si="2"/>
        <v>0.5931533333333333</v>
      </c>
    </row>
    <row r="94" spans="1:14" ht="15.75">
      <c r="A94" s="179" t="s">
        <v>277</v>
      </c>
      <c r="B94" s="182"/>
      <c r="C94" s="168"/>
      <c r="D94" s="168" t="s">
        <v>278</v>
      </c>
      <c r="E94" s="168" t="s">
        <v>279</v>
      </c>
      <c r="F94" s="168"/>
      <c r="G94" s="168"/>
      <c r="H94" s="168"/>
      <c r="I94" s="168"/>
      <c r="J94" s="168"/>
      <c r="K94" s="171">
        <v>150000</v>
      </c>
      <c r="L94" s="171">
        <v>150000</v>
      </c>
      <c r="M94" s="172">
        <v>88973</v>
      </c>
      <c r="N94" s="170">
        <f t="shared" si="2"/>
        <v>0.5931533333333333</v>
      </c>
    </row>
    <row r="95" spans="1:14" ht="15.75">
      <c r="A95" s="179" t="s">
        <v>280</v>
      </c>
      <c r="B95" s="181" t="s">
        <v>177</v>
      </c>
      <c r="C95" s="167"/>
      <c r="D95" s="167" t="s">
        <v>178</v>
      </c>
      <c r="E95" s="167"/>
      <c r="F95" s="167"/>
      <c r="G95" s="167"/>
      <c r="H95" s="167"/>
      <c r="I95" s="167"/>
      <c r="J95" s="167"/>
      <c r="K95" s="169">
        <f>SUM(K96:K97)</f>
        <v>3199000</v>
      </c>
      <c r="L95" s="169">
        <f>SUM(L96:L97)</f>
        <v>3199000</v>
      </c>
      <c r="M95" s="169">
        <f>SUM(M96:M97)</f>
        <v>3287222</v>
      </c>
      <c r="N95" s="170">
        <f t="shared" si="2"/>
        <v>1.0275779931228508</v>
      </c>
    </row>
    <row r="96" spans="1:14" ht="15.75">
      <c r="A96" s="179" t="s">
        <v>281</v>
      </c>
      <c r="B96" s="182"/>
      <c r="C96" s="168"/>
      <c r="D96" s="168" t="s">
        <v>179</v>
      </c>
      <c r="E96" s="168" t="s">
        <v>180</v>
      </c>
      <c r="F96" s="168"/>
      <c r="G96" s="168"/>
      <c r="H96" s="168"/>
      <c r="I96" s="168"/>
      <c r="J96" s="168"/>
      <c r="K96" s="171">
        <v>3199000</v>
      </c>
      <c r="L96" s="171">
        <v>2000000</v>
      </c>
      <c r="M96" s="172">
        <v>2313615</v>
      </c>
      <c r="N96" s="170">
        <f t="shared" si="2"/>
        <v>1.1568075</v>
      </c>
    </row>
    <row r="97" spans="1:14" ht="15.75">
      <c r="A97" s="179" t="s">
        <v>282</v>
      </c>
      <c r="B97" s="182"/>
      <c r="C97" s="168"/>
      <c r="D97" s="168" t="s">
        <v>283</v>
      </c>
      <c r="E97" s="168" t="s">
        <v>284</v>
      </c>
      <c r="F97" s="168"/>
      <c r="G97" s="168"/>
      <c r="H97" s="168"/>
      <c r="I97" s="168"/>
      <c r="J97" s="168"/>
      <c r="K97" s="183">
        <v>0</v>
      </c>
      <c r="L97" s="183">
        <v>1199000</v>
      </c>
      <c r="M97" s="172">
        <v>973607</v>
      </c>
      <c r="N97" s="170">
        <f t="shared" si="2"/>
        <v>0.8120158465387823</v>
      </c>
    </row>
    <row r="98" spans="1:14" ht="15.75">
      <c r="A98" s="179" t="s">
        <v>285</v>
      </c>
      <c r="B98" s="182" t="s">
        <v>181</v>
      </c>
      <c r="C98" s="168"/>
      <c r="D98" s="168"/>
      <c r="E98" s="168"/>
      <c r="F98" s="168"/>
      <c r="G98" s="168"/>
      <c r="H98" s="168"/>
      <c r="I98" s="168"/>
      <c r="J98" s="184" t="s">
        <v>286</v>
      </c>
      <c r="K98" s="171"/>
      <c r="L98" s="171"/>
      <c r="M98" s="172"/>
      <c r="N98" s="170"/>
    </row>
    <row r="99" spans="1:14" ht="15.75">
      <c r="A99" s="179" t="s">
        <v>287</v>
      </c>
      <c r="B99" s="182"/>
      <c r="C99" s="168"/>
      <c r="D99" s="168"/>
      <c r="E99" s="168"/>
      <c r="F99" s="168"/>
      <c r="G99" s="168"/>
      <c r="H99" s="168"/>
      <c r="I99" s="168"/>
      <c r="J99" s="184"/>
      <c r="K99" s="171"/>
      <c r="L99" s="171"/>
      <c r="M99" s="172"/>
      <c r="N99" s="170"/>
    </row>
    <row r="100" spans="1:14" ht="15.75">
      <c r="A100" s="179" t="s">
        <v>288</v>
      </c>
      <c r="B100" s="181" t="s">
        <v>289</v>
      </c>
      <c r="C100" s="167"/>
      <c r="D100" s="167"/>
      <c r="E100" s="167"/>
      <c r="F100" s="167"/>
      <c r="G100" s="168"/>
      <c r="H100" s="168"/>
      <c r="I100" s="168"/>
      <c r="J100" s="168"/>
      <c r="K100" s="169">
        <f>K101+K108+K112</f>
        <v>17421700</v>
      </c>
      <c r="L100" s="169">
        <f>L101+L108+L112</f>
        <v>16240226</v>
      </c>
      <c r="M100" s="169">
        <f>M101+M108+M112</f>
        <v>14259104</v>
      </c>
      <c r="N100" s="170">
        <f aca="true" t="shared" si="3" ref="N100:N120">M100/L100</f>
        <v>0.8780114266882739</v>
      </c>
    </row>
    <row r="101" spans="1:14" ht="15.75">
      <c r="A101" s="179" t="s">
        <v>290</v>
      </c>
      <c r="B101" s="181" t="s">
        <v>140</v>
      </c>
      <c r="C101" s="167" t="s">
        <v>141</v>
      </c>
      <c r="D101" s="168"/>
      <c r="E101" s="168"/>
      <c r="F101" s="168"/>
      <c r="G101" s="168"/>
      <c r="H101" s="168"/>
      <c r="I101" s="168"/>
      <c r="J101" s="168"/>
      <c r="K101" s="169">
        <f>K102</f>
        <v>4063600</v>
      </c>
      <c r="L101" s="169">
        <f>L102</f>
        <v>4071050</v>
      </c>
      <c r="M101" s="169">
        <f>M102</f>
        <v>3954528</v>
      </c>
      <c r="N101" s="170">
        <f t="shared" si="3"/>
        <v>0.9713779000503555</v>
      </c>
    </row>
    <row r="102" spans="1:14" ht="15.75">
      <c r="A102" s="179" t="s">
        <v>291</v>
      </c>
      <c r="B102" s="182" t="s">
        <v>142</v>
      </c>
      <c r="C102" s="168"/>
      <c r="D102" s="168" t="s">
        <v>143</v>
      </c>
      <c r="E102" s="168"/>
      <c r="F102" s="168"/>
      <c r="G102" s="168"/>
      <c r="H102" s="168"/>
      <c r="I102" s="168"/>
      <c r="J102" s="168"/>
      <c r="K102" s="171">
        <f>SUM(K103:K107)</f>
        <v>4063600</v>
      </c>
      <c r="L102" s="171">
        <f>SUM(L103:L107)</f>
        <v>4071050</v>
      </c>
      <c r="M102" s="171">
        <f>SUM(M103:M107)</f>
        <v>3954528</v>
      </c>
      <c r="N102" s="170">
        <f t="shared" si="3"/>
        <v>0.9713779000503555</v>
      </c>
    </row>
    <row r="103" spans="1:14" ht="15.75">
      <c r="A103" s="179" t="s">
        <v>292</v>
      </c>
      <c r="B103" s="182"/>
      <c r="C103" s="168" t="s">
        <v>232</v>
      </c>
      <c r="D103" s="168"/>
      <c r="E103" s="168" t="s">
        <v>145</v>
      </c>
      <c r="F103" s="168"/>
      <c r="G103" s="168"/>
      <c r="H103" s="168"/>
      <c r="I103" s="168"/>
      <c r="J103" s="168"/>
      <c r="K103" s="171">
        <v>3672000</v>
      </c>
      <c r="L103" s="171">
        <v>3519909</v>
      </c>
      <c r="M103" s="172">
        <v>3413688</v>
      </c>
      <c r="N103" s="170">
        <f t="shared" si="3"/>
        <v>0.9698227993962344</v>
      </c>
    </row>
    <row r="104" spans="1:14" ht="15.75">
      <c r="A104" s="179" t="s">
        <v>293</v>
      </c>
      <c r="B104" s="182"/>
      <c r="C104" s="168" t="s">
        <v>232</v>
      </c>
      <c r="D104" s="168"/>
      <c r="E104" s="168"/>
      <c r="F104" s="168" t="s">
        <v>147</v>
      </c>
      <c r="G104" s="168"/>
      <c r="H104" s="168"/>
      <c r="I104" s="168"/>
      <c r="J104" s="168"/>
      <c r="K104" s="171"/>
      <c r="L104" s="171">
        <v>139703</v>
      </c>
      <c r="M104" s="172">
        <v>139703</v>
      </c>
      <c r="N104" s="170">
        <f t="shared" si="3"/>
        <v>1</v>
      </c>
    </row>
    <row r="105" spans="1:14" ht="15.75">
      <c r="A105" s="179" t="s">
        <v>294</v>
      </c>
      <c r="B105" s="182"/>
      <c r="C105" s="168" t="s">
        <v>148</v>
      </c>
      <c r="D105" s="168"/>
      <c r="E105" s="168" t="s">
        <v>149</v>
      </c>
      <c r="F105" s="168"/>
      <c r="G105" s="168"/>
      <c r="H105" s="168"/>
      <c r="I105" s="168"/>
      <c r="J105" s="168"/>
      <c r="K105" s="171">
        <v>298000</v>
      </c>
      <c r="L105" s="171">
        <v>305450</v>
      </c>
      <c r="M105" s="172">
        <v>305450</v>
      </c>
      <c r="N105" s="170">
        <f t="shared" si="3"/>
        <v>1</v>
      </c>
    </row>
    <row r="106" spans="1:14" ht="15.75">
      <c r="A106" s="179" t="s">
        <v>295</v>
      </c>
      <c r="B106" s="182"/>
      <c r="C106" s="168" t="s">
        <v>150</v>
      </c>
      <c r="D106" s="168"/>
      <c r="E106" s="168" t="s">
        <v>151</v>
      </c>
      <c r="F106" s="168"/>
      <c r="G106" s="168"/>
      <c r="H106" s="168"/>
      <c r="I106" s="168"/>
      <c r="J106" s="168"/>
      <c r="K106" s="171">
        <v>72000</v>
      </c>
      <c r="L106" s="171">
        <v>72000</v>
      </c>
      <c r="M106" s="172">
        <v>61699</v>
      </c>
      <c r="N106" s="170">
        <f t="shared" si="3"/>
        <v>0.8569305555555555</v>
      </c>
    </row>
    <row r="107" spans="1:14" ht="15.75">
      <c r="A107" s="179" t="s">
        <v>296</v>
      </c>
      <c r="B107" s="182"/>
      <c r="C107" s="168" t="s">
        <v>152</v>
      </c>
      <c r="D107" s="168"/>
      <c r="E107" s="168" t="s">
        <v>153</v>
      </c>
      <c r="F107" s="168"/>
      <c r="G107" s="168"/>
      <c r="H107" s="168"/>
      <c r="I107" s="168"/>
      <c r="J107" s="168"/>
      <c r="K107" s="171">
        <v>21600</v>
      </c>
      <c r="L107" s="171">
        <v>33988</v>
      </c>
      <c r="M107" s="172">
        <v>33988</v>
      </c>
      <c r="N107" s="170">
        <f t="shared" si="3"/>
        <v>1</v>
      </c>
    </row>
    <row r="108" spans="1:14" ht="15.75">
      <c r="A108" s="179" t="s">
        <v>297</v>
      </c>
      <c r="B108" s="181" t="s">
        <v>154</v>
      </c>
      <c r="C108" s="167" t="s">
        <v>155</v>
      </c>
      <c r="D108" s="168"/>
      <c r="E108" s="168"/>
      <c r="F108" s="168"/>
      <c r="G108" s="168"/>
      <c r="H108" s="168"/>
      <c r="I108" s="168"/>
      <c r="J108" s="168"/>
      <c r="K108" s="169">
        <f>SUM(K109:K111)</f>
        <v>915100</v>
      </c>
      <c r="L108" s="169">
        <f>SUM(L109:L111)</f>
        <v>917600</v>
      </c>
      <c r="M108" s="169">
        <f>SUM(M109:M111)</f>
        <v>893304</v>
      </c>
      <c r="N108" s="170">
        <f t="shared" si="3"/>
        <v>0.9735222319093286</v>
      </c>
    </row>
    <row r="109" spans="1:14" ht="15.75">
      <c r="A109" s="179" t="s">
        <v>298</v>
      </c>
      <c r="B109" s="182"/>
      <c r="C109" s="168" t="s">
        <v>156</v>
      </c>
      <c r="D109" s="168"/>
      <c r="E109" s="168" t="s">
        <v>157</v>
      </c>
      <c r="F109" s="168"/>
      <c r="G109" s="168"/>
      <c r="H109" s="168"/>
      <c r="I109" s="168"/>
      <c r="J109" s="168"/>
      <c r="K109" s="171">
        <v>813000</v>
      </c>
      <c r="L109" s="171">
        <v>813000</v>
      </c>
      <c r="M109" s="172">
        <v>788778</v>
      </c>
      <c r="N109" s="170">
        <f t="shared" si="3"/>
        <v>0.9702066420664207</v>
      </c>
    </row>
    <row r="110" spans="1:14" ht="15.75">
      <c r="A110" s="179" t="s">
        <v>299</v>
      </c>
      <c r="B110" s="182"/>
      <c r="C110" s="168" t="s">
        <v>158</v>
      </c>
      <c r="D110" s="168"/>
      <c r="E110" s="168" t="s">
        <v>159</v>
      </c>
      <c r="F110" s="168"/>
      <c r="G110" s="168"/>
      <c r="H110" s="168"/>
      <c r="I110" s="168"/>
      <c r="J110" s="168"/>
      <c r="K110" s="171">
        <v>49300</v>
      </c>
      <c r="L110" s="171">
        <v>50500</v>
      </c>
      <c r="M110" s="172">
        <v>50461</v>
      </c>
      <c r="N110" s="170">
        <f t="shared" si="3"/>
        <v>0.9992277227722772</v>
      </c>
    </row>
    <row r="111" spans="1:14" ht="15.75">
      <c r="A111" s="179" t="s">
        <v>300</v>
      </c>
      <c r="B111" s="182"/>
      <c r="C111" s="168" t="s">
        <v>160</v>
      </c>
      <c r="D111" s="168"/>
      <c r="E111" s="168" t="s">
        <v>161</v>
      </c>
      <c r="F111" s="168"/>
      <c r="G111" s="168"/>
      <c r="H111" s="168"/>
      <c r="I111" s="168"/>
      <c r="J111" s="168"/>
      <c r="K111" s="171">
        <v>52800</v>
      </c>
      <c r="L111" s="171">
        <v>54100</v>
      </c>
      <c r="M111" s="172">
        <v>54065</v>
      </c>
      <c r="N111" s="170">
        <f t="shared" si="3"/>
        <v>0.9993530499075786</v>
      </c>
    </row>
    <row r="112" spans="1:14" ht="15.75">
      <c r="A112" s="179" t="s">
        <v>301</v>
      </c>
      <c r="B112" s="181" t="s">
        <v>162</v>
      </c>
      <c r="C112" s="167" t="s">
        <v>163</v>
      </c>
      <c r="D112" s="168"/>
      <c r="E112" s="168"/>
      <c r="F112" s="168"/>
      <c r="G112" s="168"/>
      <c r="H112" s="168"/>
      <c r="I112" s="168"/>
      <c r="J112" s="168"/>
      <c r="K112" s="169">
        <f>K113+K122+K125+K134+K136</f>
        <v>12443000</v>
      </c>
      <c r="L112" s="169">
        <f>L113+L122+L125+L134+L136</f>
        <v>11251576</v>
      </c>
      <c r="M112" s="169">
        <f>M113+M122+M125+M134+M136</f>
        <v>9411272</v>
      </c>
      <c r="N112" s="170">
        <f t="shared" si="3"/>
        <v>0.8364403351139431</v>
      </c>
    </row>
    <row r="113" spans="1:14" ht="15.75">
      <c r="A113" s="179" t="s">
        <v>302</v>
      </c>
      <c r="B113" s="181" t="s">
        <v>164</v>
      </c>
      <c r="C113" s="167"/>
      <c r="D113" s="167" t="s">
        <v>165</v>
      </c>
      <c r="E113" s="167"/>
      <c r="F113" s="167"/>
      <c r="G113" s="167"/>
      <c r="H113" s="167"/>
      <c r="I113" s="167"/>
      <c r="J113" s="167"/>
      <c r="K113" s="169">
        <f>K114+K117+K121</f>
        <v>6799000</v>
      </c>
      <c r="L113" s="169">
        <f>L114+L117+L121</f>
        <v>6799000</v>
      </c>
      <c r="M113" s="169">
        <f>M114+M117+M121</f>
        <v>5945580</v>
      </c>
      <c r="N113" s="170">
        <f t="shared" si="3"/>
        <v>0.8744785997940874</v>
      </c>
    </row>
    <row r="114" spans="1:14" ht="15.75">
      <c r="A114" s="179" t="s">
        <v>303</v>
      </c>
      <c r="B114" s="182"/>
      <c r="C114" s="168"/>
      <c r="D114" s="168" t="s">
        <v>166</v>
      </c>
      <c r="E114" s="168" t="s">
        <v>167</v>
      </c>
      <c r="F114" s="168"/>
      <c r="G114" s="168"/>
      <c r="H114" s="168"/>
      <c r="I114" s="168"/>
      <c r="J114" s="168"/>
      <c r="K114" s="171">
        <f>SUM(K115:K116)</f>
        <v>628000</v>
      </c>
      <c r="L114" s="171">
        <f>SUM(L115:L116)</f>
        <v>628000</v>
      </c>
      <c r="M114" s="171">
        <f>SUM(M115:M116)</f>
        <v>19968</v>
      </c>
      <c r="N114" s="170">
        <f t="shared" si="3"/>
        <v>0.031796178343949044</v>
      </c>
    </row>
    <row r="115" spans="1:14" ht="15.75">
      <c r="A115" s="179" t="s">
        <v>304</v>
      </c>
      <c r="B115" s="182"/>
      <c r="C115" s="168"/>
      <c r="D115" s="168"/>
      <c r="E115" s="168"/>
      <c r="F115" s="168" t="s">
        <v>245</v>
      </c>
      <c r="G115" s="168"/>
      <c r="H115" s="168"/>
      <c r="I115" s="168"/>
      <c r="J115" s="168"/>
      <c r="K115" s="171">
        <v>8000</v>
      </c>
      <c r="L115" s="171">
        <v>8000</v>
      </c>
      <c r="M115" s="172">
        <v>2301</v>
      </c>
      <c r="N115" s="170">
        <f t="shared" si="3"/>
        <v>0.287625</v>
      </c>
    </row>
    <row r="116" spans="1:14" ht="15.75">
      <c r="A116" s="179" t="s">
        <v>305</v>
      </c>
      <c r="B116" s="182"/>
      <c r="C116" s="168"/>
      <c r="D116" s="168"/>
      <c r="E116" s="168"/>
      <c r="F116" s="168" t="s">
        <v>247</v>
      </c>
      <c r="G116" s="168"/>
      <c r="H116" s="168"/>
      <c r="I116" s="168"/>
      <c r="J116" s="168"/>
      <c r="K116" s="171">
        <v>620000</v>
      </c>
      <c r="L116" s="171">
        <v>620000</v>
      </c>
      <c r="M116" s="172">
        <v>17667</v>
      </c>
      <c r="N116" s="170">
        <f t="shared" si="3"/>
        <v>0.02849516129032258</v>
      </c>
    </row>
    <row r="117" spans="1:14" ht="15.75">
      <c r="A117" s="179" t="s">
        <v>306</v>
      </c>
      <c r="B117" s="182"/>
      <c r="C117" s="168"/>
      <c r="D117" s="168" t="s">
        <v>187</v>
      </c>
      <c r="E117" s="168" t="s">
        <v>188</v>
      </c>
      <c r="F117" s="168"/>
      <c r="G117" s="168"/>
      <c r="H117" s="168"/>
      <c r="I117" s="168"/>
      <c r="J117" s="168"/>
      <c r="K117" s="171">
        <f>SUM(K118:K120)</f>
        <v>6171000</v>
      </c>
      <c r="L117" s="171">
        <f>SUM(L118:L120)</f>
        <v>6171000</v>
      </c>
      <c r="M117" s="171">
        <f>SUM(M118:M120)</f>
        <v>5925612</v>
      </c>
      <c r="N117" s="170">
        <f t="shared" si="3"/>
        <v>0.9602352941176471</v>
      </c>
    </row>
    <row r="118" spans="1:14" ht="15.75">
      <c r="A118" s="179" t="s">
        <v>307</v>
      </c>
      <c r="B118" s="182"/>
      <c r="C118" s="168"/>
      <c r="D118" s="168"/>
      <c r="E118" s="168"/>
      <c r="F118" s="168" t="s">
        <v>250</v>
      </c>
      <c r="G118" s="168"/>
      <c r="H118" s="168"/>
      <c r="I118" s="168"/>
      <c r="J118" s="168"/>
      <c r="K118" s="171">
        <v>5627000</v>
      </c>
      <c r="L118" s="171">
        <v>5627000</v>
      </c>
      <c r="M118" s="172">
        <v>5570427</v>
      </c>
      <c r="N118" s="170">
        <f t="shared" si="3"/>
        <v>0.9899461524791185</v>
      </c>
    </row>
    <row r="119" spans="1:14" ht="15.75">
      <c r="A119" s="179" t="s">
        <v>308</v>
      </c>
      <c r="B119" s="182"/>
      <c r="C119" s="168"/>
      <c r="D119" s="168"/>
      <c r="E119" s="168"/>
      <c r="F119" s="168" t="s">
        <v>192</v>
      </c>
      <c r="G119" s="168"/>
      <c r="H119" s="168"/>
      <c r="I119" s="168"/>
      <c r="J119" s="168"/>
      <c r="K119" s="171">
        <v>64000</v>
      </c>
      <c r="L119" s="171">
        <v>64000</v>
      </c>
      <c r="M119" s="172">
        <v>49717</v>
      </c>
      <c r="N119" s="170">
        <f t="shared" si="3"/>
        <v>0.776828125</v>
      </c>
    </row>
    <row r="120" spans="1:14" ht="15.75">
      <c r="A120" s="179" t="s">
        <v>309</v>
      </c>
      <c r="B120" s="182"/>
      <c r="C120" s="168"/>
      <c r="D120" s="168"/>
      <c r="E120" s="168"/>
      <c r="F120" s="168" t="s">
        <v>253</v>
      </c>
      <c r="G120" s="168"/>
      <c r="H120" s="168"/>
      <c r="I120" s="168"/>
      <c r="J120" s="168"/>
      <c r="K120" s="171">
        <v>480000</v>
      </c>
      <c r="L120" s="171">
        <v>480000</v>
      </c>
      <c r="M120" s="172">
        <v>305468</v>
      </c>
      <c r="N120" s="170">
        <f t="shared" si="3"/>
        <v>0.6363916666666667</v>
      </c>
    </row>
    <row r="121" spans="1:14" ht="15.75">
      <c r="A121" s="179" t="s">
        <v>310</v>
      </c>
      <c r="B121" s="182"/>
      <c r="C121" s="168"/>
      <c r="D121" s="168" t="s">
        <v>255</v>
      </c>
      <c r="E121" s="168" t="s">
        <v>256</v>
      </c>
      <c r="F121" s="168"/>
      <c r="G121" s="168"/>
      <c r="H121" s="168"/>
      <c r="I121" s="168"/>
      <c r="J121" s="168"/>
      <c r="K121" s="171">
        <v>0</v>
      </c>
      <c r="L121" s="171">
        <v>0</v>
      </c>
      <c r="M121" s="172">
        <v>0</v>
      </c>
      <c r="N121" s="170">
        <v>0</v>
      </c>
    </row>
    <row r="122" spans="1:14" ht="15.75">
      <c r="A122" s="179" t="s">
        <v>311</v>
      </c>
      <c r="B122" s="181" t="s">
        <v>171</v>
      </c>
      <c r="C122" s="167"/>
      <c r="D122" s="167" t="s">
        <v>172</v>
      </c>
      <c r="E122" s="167"/>
      <c r="F122" s="167"/>
      <c r="G122" s="167"/>
      <c r="H122" s="167"/>
      <c r="I122" s="167"/>
      <c r="J122" s="167"/>
      <c r="K122" s="169">
        <f>SUM(K123:K124)</f>
        <v>46000</v>
      </c>
      <c r="L122" s="169">
        <f>SUM(L123:L124)</f>
        <v>46000</v>
      </c>
      <c r="M122" s="169">
        <f>SUM(M123:M124)</f>
        <v>0</v>
      </c>
      <c r="N122" s="170">
        <f aca="true" t="shared" si="4" ref="N122:N138">M122/L122</f>
        <v>0</v>
      </c>
    </row>
    <row r="123" spans="1:14" ht="15.75">
      <c r="A123" s="179" t="s">
        <v>312</v>
      </c>
      <c r="B123" s="182"/>
      <c r="C123" s="168"/>
      <c r="D123" s="168" t="s">
        <v>173</v>
      </c>
      <c r="E123" s="168" t="s">
        <v>261</v>
      </c>
      <c r="F123" s="168"/>
      <c r="G123" s="168"/>
      <c r="H123" s="168"/>
      <c r="I123" s="168"/>
      <c r="J123" s="168"/>
      <c r="K123" s="171">
        <v>32000</v>
      </c>
      <c r="L123" s="171">
        <v>32000</v>
      </c>
      <c r="M123" s="172">
        <v>0</v>
      </c>
      <c r="N123" s="170">
        <f t="shared" si="4"/>
        <v>0</v>
      </c>
    </row>
    <row r="124" spans="1:14" ht="15.75">
      <c r="A124" s="179" t="s">
        <v>313</v>
      </c>
      <c r="B124" s="182"/>
      <c r="C124" s="168"/>
      <c r="D124" s="168" t="s">
        <v>175</v>
      </c>
      <c r="E124" s="168" t="s">
        <v>176</v>
      </c>
      <c r="F124" s="168"/>
      <c r="G124" s="168"/>
      <c r="H124" s="168"/>
      <c r="I124" s="168"/>
      <c r="J124" s="168"/>
      <c r="K124" s="171">
        <v>14000</v>
      </c>
      <c r="L124" s="171">
        <v>14000</v>
      </c>
      <c r="M124" s="172">
        <v>0</v>
      </c>
      <c r="N124" s="170">
        <f t="shared" si="4"/>
        <v>0</v>
      </c>
    </row>
    <row r="125" spans="1:14" ht="15.75">
      <c r="A125" s="179" t="s">
        <v>314</v>
      </c>
      <c r="B125" s="181" t="s">
        <v>196</v>
      </c>
      <c r="C125" s="167"/>
      <c r="D125" s="167" t="s">
        <v>197</v>
      </c>
      <c r="E125" s="167"/>
      <c r="F125" s="167"/>
      <c r="G125" s="167"/>
      <c r="H125" s="167"/>
      <c r="I125" s="167"/>
      <c r="J125" s="167"/>
      <c r="K125" s="169">
        <f>K126+K130+K131</f>
        <v>2480000</v>
      </c>
      <c r="L125" s="169">
        <f>L126+L130+L131</f>
        <v>1580000</v>
      </c>
      <c r="M125" s="169">
        <f>M126+M130+M131</f>
        <v>1323088</v>
      </c>
      <c r="N125" s="170">
        <f t="shared" si="4"/>
        <v>0.8373974683544304</v>
      </c>
    </row>
    <row r="126" spans="1:14" ht="15.75">
      <c r="A126" s="179" t="s">
        <v>315</v>
      </c>
      <c r="B126" s="182"/>
      <c r="C126" s="168"/>
      <c r="D126" s="168" t="s">
        <v>199</v>
      </c>
      <c r="E126" s="168" t="s">
        <v>200</v>
      </c>
      <c r="F126" s="168"/>
      <c r="G126" s="168"/>
      <c r="H126" s="168"/>
      <c r="I126" s="168"/>
      <c r="J126" s="168"/>
      <c r="K126" s="171">
        <f>SUM(K127:K129)</f>
        <v>1080000</v>
      </c>
      <c r="L126" s="171">
        <f>SUM(L127:L129)</f>
        <v>1080000</v>
      </c>
      <c r="M126" s="171">
        <f>SUM(M127:M129)</f>
        <v>933869</v>
      </c>
      <c r="N126" s="170">
        <f t="shared" si="4"/>
        <v>0.8646935185185185</v>
      </c>
    </row>
    <row r="127" spans="1:14" ht="15.75">
      <c r="A127" s="179" t="s">
        <v>316</v>
      </c>
      <c r="B127" s="182"/>
      <c r="C127" s="168"/>
      <c r="D127" s="168"/>
      <c r="E127" s="168"/>
      <c r="F127" s="168" t="s">
        <v>202</v>
      </c>
      <c r="G127" s="168"/>
      <c r="H127" s="168"/>
      <c r="I127" s="168"/>
      <c r="J127" s="168"/>
      <c r="K127" s="171">
        <v>280000</v>
      </c>
      <c r="L127" s="171">
        <v>280000</v>
      </c>
      <c r="M127" s="172">
        <v>290046</v>
      </c>
      <c r="N127" s="170">
        <f t="shared" si="4"/>
        <v>1.0358785714285714</v>
      </c>
    </row>
    <row r="128" spans="1:14" ht="15.75">
      <c r="A128" s="179" t="s">
        <v>317</v>
      </c>
      <c r="B128" s="182"/>
      <c r="C128" s="168"/>
      <c r="D128" s="168"/>
      <c r="E128" s="168"/>
      <c r="F128" s="168" t="s">
        <v>204</v>
      </c>
      <c r="G128" s="168"/>
      <c r="H128" s="168"/>
      <c r="I128" s="168"/>
      <c r="J128" s="168"/>
      <c r="K128" s="171">
        <v>600000</v>
      </c>
      <c r="L128" s="171">
        <v>600000</v>
      </c>
      <c r="M128" s="172">
        <v>473957</v>
      </c>
      <c r="N128" s="170">
        <f t="shared" si="4"/>
        <v>0.7899283333333333</v>
      </c>
    </row>
    <row r="129" spans="1:14" ht="15.75">
      <c r="A129" s="179" t="s">
        <v>318</v>
      </c>
      <c r="B129" s="182"/>
      <c r="C129" s="168"/>
      <c r="D129" s="168"/>
      <c r="E129" s="168"/>
      <c r="F129" s="168" t="s">
        <v>206</v>
      </c>
      <c r="G129" s="168"/>
      <c r="H129" s="168"/>
      <c r="I129" s="168"/>
      <c r="J129" s="168"/>
      <c r="K129" s="171">
        <v>200000</v>
      </c>
      <c r="L129" s="171">
        <v>200000</v>
      </c>
      <c r="M129" s="172">
        <v>169866</v>
      </c>
      <c r="N129" s="170">
        <f t="shared" si="4"/>
        <v>0.84933</v>
      </c>
    </row>
    <row r="130" spans="1:14" ht="15.75">
      <c r="A130" s="179" t="s">
        <v>319</v>
      </c>
      <c r="B130" s="182"/>
      <c r="C130" s="168"/>
      <c r="D130" s="168" t="s">
        <v>208</v>
      </c>
      <c r="E130" s="168" t="s">
        <v>209</v>
      </c>
      <c r="F130" s="168"/>
      <c r="G130" s="168"/>
      <c r="H130" s="168"/>
      <c r="I130" s="168"/>
      <c r="J130" s="168"/>
      <c r="K130" s="171">
        <v>1200000</v>
      </c>
      <c r="L130" s="171">
        <v>300000</v>
      </c>
      <c r="M130" s="172">
        <v>66726</v>
      </c>
      <c r="N130" s="170">
        <f t="shared" si="4"/>
        <v>0.22242</v>
      </c>
    </row>
    <row r="131" spans="1:14" ht="15.75">
      <c r="A131" s="179" t="s">
        <v>320</v>
      </c>
      <c r="B131" s="182"/>
      <c r="C131" s="168"/>
      <c r="D131" s="168" t="s">
        <v>34</v>
      </c>
      <c r="E131" s="168" t="s">
        <v>35</v>
      </c>
      <c r="F131" s="168"/>
      <c r="G131" s="168"/>
      <c r="H131" s="168"/>
      <c r="I131" s="168"/>
      <c r="J131" s="168"/>
      <c r="K131" s="171">
        <f>SUM(K132:K133)</f>
        <v>200000</v>
      </c>
      <c r="L131" s="171">
        <f>SUM(L132:L133)</f>
        <v>200000</v>
      </c>
      <c r="M131" s="171">
        <f>SUM(M132:M133)</f>
        <v>322493</v>
      </c>
      <c r="N131" s="170">
        <f t="shared" si="4"/>
        <v>1.612465</v>
      </c>
    </row>
    <row r="132" spans="1:14" ht="15.75">
      <c r="A132" s="179" t="s">
        <v>321</v>
      </c>
      <c r="B132" s="182"/>
      <c r="C132" s="168"/>
      <c r="D132" s="168"/>
      <c r="E132" s="168"/>
      <c r="F132" s="168" t="s">
        <v>271</v>
      </c>
      <c r="G132" s="168"/>
      <c r="H132" s="168"/>
      <c r="I132" s="168"/>
      <c r="J132" s="168"/>
      <c r="K132" s="171">
        <v>40000</v>
      </c>
      <c r="L132" s="171">
        <v>40000</v>
      </c>
      <c r="M132" s="172">
        <v>51280</v>
      </c>
      <c r="N132" s="170">
        <f t="shared" si="4"/>
        <v>1.282</v>
      </c>
    </row>
    <row r="133" spans="1:14" ht="15.75">
      <c r="A133" s="179" t="s">
        <v>322</v>
      </c>
      <c r="B133" s="182"/>
      <c r="C133" s="168"/>
      <c r="D133" s="168"/>
      <c r="E133" s="168"/>
      <c r="F133" s="168" t="s">
        <v>273</v>
      </c>
      <c r="G133" s="168"/>
      <c r="H133" s="168"/>
      <c r="I133" s="168"/>
      <c r="J133" s="168"/>
      <c r="K133" s="171">
        <v>160000</v>
      </c>
      <c r="L133" s="171">
        <v>160000</v>
      </c>
      <c r="M133" s="172">
        <v>271213</v>
      </c>
      <c r="N133" s="170">
        <f t="shared" si="4"/>
        <v>1.69508125</v>
      </c>
    </row>
    <row r="134" spans="1:14" ht="15.75">
      <c r="A134" s="179" t="s">
        <v>323</v>
      </c>
      <c r="B134" s="181" t="s">
        <v>275</v>
      </c>
      <c r="C134" s="167"/>
      <c r="D134" s="167" t="s">
        <v>276</v>
      </c>
      <c r="E134" s="167"/>
      <c r="F134" s="167"/>
      <c r="G134" s="167"/>
      <c r="H134" s="167"/>
      <c r="I134" s="167"/>
      <c r="J134" s="167"/>
      <c r="K134" s="169">
        <f>K135</f>
        <v>60000</v>
      </c>
      <c r="L134" s="169">
        <f>L135</f>
        <v>60000</v>
      </c>
      <c r="M134" s="169">
        <f>M135</f>
        <v>61829</v>
      </c>
      <c r="N134" s="170">
        <f t="shared" si="4"/>
        <v>1.0304833333333334</v>
      </c>
    </row>
    <row r="135" spans="1:14" ht="15.75">
      <c r="A135" s="179" t="s">
        <v>324</v>
      </c>
      <c r="B135" s="182"/>
      <c r="C135" s="168"/>
      <c r="D135" s="168" t="s">
        <v>278</v>
      </c>
      <c r="E135" s="168" t="s">
        <v>279</v>
      </c>
      <c r="F135" s="168"/>
      <c r="G135" s="168"/>
      <c r="H135" s="168"/>
      <c r="I135" s="168"/>
      <c r="J135" s="168"/>
      <c r="K135" s="171">
        <v>60000</v>
      </c>
      <c r="L135" s="171">
        <v>60000</v>
      </c>
      <c r="M135" s="172">
        <v>61829</v>
      </c>
      <c r="N135" s="170">
        <f t="shared" si="4"/>
        <v>1.0304833333333334</v>
      </c>
    </row>
    <row r="136" spans="1:14" ht="15.75">
      <c r="A136" s="179" t="s">
        <v>325</v>
      </c>
      <c r="B136" s="181" t="s">
        <v>177</v>
      </c>
      <c r="C136" s="167"/>
      <c r="D136" s="167" t="s">
        <v>178</v>
      </c>
      <c r="E136" s="167"/>
      <c r="F136" s="167"/>
      <c r="G136" s="167"/>
      <c r="H136" s="167"/>
      <c r="I136" s="167"/>
      <c r="J136" s="167"/>
      <c r="K136" s="169">
        <f>SUM(K137:K138)</f>
        <v>3058000</v>
      </c>
      <c r="L136" s="169">
        <f>SUM(L137:L138)</f>
        <v>2766576</v>
      </c>
      <c r="M136" s="169">
        <f>SUM(M137:M138)</f>
        <v>2080775</v>
      </c>
      <c r="N136" s="170">
        <f t="shared" si="4"/>
        <v>0.7521119969232727</v>
      </c>
    </row>
    <row r="137" spans="1:14" ht="15.75">
      <c r="A137" s="179" t="s">
        <v>326</v>
      </c>
      <c r="B137" s="182"/>
      <c r="C137" s="168"/>
      <c r="D137" s="168" t="s">
        <v>179</v>
      </c>
      <c r="E137" s="168" t="s">
        <v>327</v>
      </c>
      <c r="F137" s="168"/>
      <c r="G137" s="168"/>
      <c r="H137" s="168"/>
      <c r="I137" s="168"/>
      <c r="J137" s="168"/>
      <c r="K137" s="171">
        <v>2027000</v>
      </c>
      <c r="L137" s="171">
        <v>1735576</v>
      </c>
      <c r="M137" s="172">
        <v>1462855</v>
      </c>
      <c r="N137" s="170">
        <f t="shared" si="4"/>
        <v>0.8428642709970638</v>
      </c>
    </row>
    <row r="138" spans="1:14" ht="15.75">
      <c r="A138" s="179" t="s">
        <v>328</v>
      </c>
      <c r="B138" s="182"/>
      <c r="C138" s="168"/>
      <c r="D138" s="168" t="s">
        <v>283</v>
      </c>
      <c r="E138" s="168" t="s">
        <v>284</v>
      </c>
      <c r="F138" s="168"/>
      <c r="G138" s="168"/>
      <c r="H138" s="168"/>
      <c r="I138" s="168"/>
      <c r="J138" s="168"/>
      <c r="K138" s="183">
        <v>1031000</v>
      </c>
      <c r="L138" s="183">
        <v>1031000</v>
      </c>
      <c r="M138" s="172">
        <v>617920</v>
      </c>
      <c r="N138" s="170">
        <f t="shared" si="4"/>
        <v>0.5993404461687681</v>
      </c>
    </row>
    <row r="139" spans="1:14" ht="15.75">
      <c r="A139" s="179" t="s">
        <v>329</v>
      </c>
      <c r="B139" s="182" t="s">
        <v>330</v>
      </c>
      <c r="C139" s="168"/>
      <c r="D139" s="168"/>
      <c r="E139" s="168"/>
      <c r="F139" s="168"/>
      <c r="G139" s="168"/>
      <c r="H139" s="168"/>
      <c r="I139" s="168"/>
      <c r="J139" s="184" t="s">
        <v>331</v>
      </c>
      <c r="K139" s="171"/>
      <c r="L139" s="171"/>
      <c r="M139" s="172"/>
      <c r="N139" s="170"/>
    </row>
    <row r="140" spans="1:14" ht="15.75">
      <c r="A140" s="179" t="s">
        <v>332</v>
      </c>
      <c r="B140" s="181" t="s">
        <v>333</v>
      </c>
      <c r="C140" s="167"/>
      <c r="D140" s="167"/>
      <c r="E140" s="167"/>
      <c r="F140" s="167"/>
      <c r="G140" s="168"/>
      <c r="H140" s="168"/>
      <c r="I140" s="168"/>
      <c r="J140" s="184" t="s">
        <v>334</v>
      </c>
      <c r="K140" s="169">
        <f>K10+K35+K58+K100</f>
        <v>73758500</v>
      </c>
      <c r="L140" s="169">
        <f>L10+L35+L58+L100</f>
        <v>72705602</v>
      </c>
      <c r="M140" s="169">
        <f>M10+M35+M58+M100</f>
        <v>68190198</v>
      </c>
      <c r="N140" s="170">
        <f>M140/L140</f>
        <v>0.937894689325315</v>
      </c>
    </row>
    <row r="141" spans="1:14" ht="15.75">
      <c r="A141" s="179" t="s">
        <v>335</v>
      </c>
      <c r="B141" s="181" t="s">
        <v>336</v>
      </c>
      <c r="C141" s="168"/>
      <c r="D141" s="168"/>
      <c r="E141" s="168"/>
      <c r="F141" s="168"/>
      <c r="G141" s="168"/>
      <c r="H141" s="168"/>
      <c r="I141" s="168"/>
      <c r="J141" s="184" t="s">
        <v>337</v>
      </c>
      <c r="K141" s="196"/>
      <c r="L141" s="196"/>
      <c r="M141" s="172"/>
      <c r="N141" s="197"/>
    </row>
    <row r="142" spans="2:14" ht="12.75"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7"/>
    </row>
    <row r="143" spans="2:14" ht="12.75">
      <c r="B143" s="198"/>
      <c r="C143" s="198"/>
      <c r="D143" s="198" t="s">
        <v>141</v>
      </c>
      <c r="E143" s="198"/>
      <c r="F143" s="198"/>
      <c r="G143" s="198"/>
      <c r="H143" s="198"/>
      <c r="I143" s="198"/>
      <c r="J143" s="198"/>
      <c r="K143" s="198">
        <f>K11+K59+K101</f>
        <v>32074300</v>
      </c>
      <c r="L143" s="198">
        <f>L11+L59+L101</f>
        <v>33417352</v>
      </c>
      <c r="M143" s="198">
        <f>M11+M59+M101</f>
        <v>32619622</v>
      </c>
      <c r="N143" s="197"/>
    </row>
    <row r="144" spans="2:14" ht="12.75">
      <c r="B144" s="198"/>
      <c r="C144" s="198"/>
      <c r="D144" s="198" t="s">
        <v>338</v>
      </c>
      <c r="E144" s="198"/>
      <c r="F144" s="198"/>
      <c r="G144" s="198"/>
      <c r="H144" s="198"/>
      <c r="I144" s="198"/>
      <c r="J144" s="198"/>
      <c r="K144" s="198">
        <f>K18+K66+K108</f>
        <v>7154200</v>
      </c>
      <c r="L144" s="198">
        <f>L18+L66+L108</f>
        <v>7449674</v>
      </c>
      <c r="M144" s="198">
        <f>M18+M66+M108</f>
        <v>7380677</v>
      </c>
      <c r="N144" s="197"/>
    </row>
    <row r="145" spans="2:14" ht="12.75">
      <c r="B145" s="198"/>
      <c r="C145" s="198"/>
      <c r="D145" s="198" t="s">
        <v>339</v>
      </c>
      <c r="E145" s="198"/>
      <c r="F145" s="198"/>
      <c r="G145" s="198"/>
      <c r="H145" s="198"/>
      <c r="I145" s="198"/>
      <c r="J145" s="198"/>
      <c r="K145" s="198">
        <f>K22+K36+K70+K112</f>
        <v>34530000</v>
      </c>
      <c r="L145" s="198">
        <f>L22+L36+L70+L112</f>
        <v>31838576</v>
      </c>
      <c r="M145" s="198">
        <f>M22+M36+M70+M112</f>
        <v>28189899</v>
      </c>
      <c r="N145" s="197"/>
    </row>
    <row r="146" spans="2:14" ht="12.75">
      <c r="B146" s="198"/>
      <c r="C146" s="198"/>
      <c r="D146" s="198"/>
      <c r="E146" s="198"/>
      <c r="F146" s="198"/>
      <c r="G146" s="198"/>
      <c r="H146" s="198"/>
      <c r="I146" s="198"/>
      <c r="J146" s="198"/>
      <c r="K146" s="198">
        <f>SUM(K143:K145)</f>
        <v>73758500</v>
      </c>
      <c r="L146" s="198">
        <f>SUM(L143:L145)</f>
        <v>72705602</v>
      </c>
      <c r="M146" s="198">
        <f>SUM(M143:M145)</f>
        <v>68190198</v>
      </c>
      <c r="N146" s="197"/>
    </row>
  </sheetData>
  <sheetProtection selectLockedCells="1" selectUnlockedCells="1"/>
  <mergeCells count="8">
    <mergeCell ref="B2:N2"/>
    <mergeCell ref="B5:N5"/>
    <mergeCell ref="B6:N6"/>
    <mergeCell ref="B8:J9"/>
    <mergeCell ref="K8:K9"/>
    <mergeCell ref="L8:L9"/>
    <mergeCell ref="M8:M9"/>
    <mergeCell ref="N8:N9"/>
  </mergeCells>
  <printOptions/>
  <pageMargins left="0.25" right="0.25" top="0.75" bottom="0.75" header="0.5118055555555555" footer="0.5118055555555555"/>
  <pageSetup horizontalDpi="300" verticalDpi="300" orientation="portrait" paperSize="9" scale="85" r:id="rId1"/>
  <rowBreaks count="2" manualBreakCount="2">
    <brk id="56" max="255" man="1"/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Normal="90" zoomScalePageLayoutView="0" workbookViewId="0" topLeftCell="A1">
      <selection activeCell="E23" sqref="E23"/>
    </sheetView>
  </sheetViews>
  <sheetFormatPr defaultColWidth="11.625" defaultRowHeight="12.75"/>
  <cols>
    <col min="1" max="1" width="11.625" style="0" customWidth="1"/>
    <col min="2" max="2" width="14.25390625" style="0" customWidth="1"/>
    <col min="3" max="3" width="12.625" style="0" customWidth="1"/>
    <col min="4" max="4" width="13.375" style="0" customWidth="1"/>
    <col min="5" max="5" width="13.25390625" style="0" customWidth="1"/>
    <col min="6" max="6" width="13.00390625" style="0" customWidth="1"/>
    <col min="7" max="7" width="1.37890625" style="0" customWidth="1"/>
    <col min="8" max="10" width="0" style="0" hidden="1" customWidth="1"/>
  </cols>
  <sheetData>
    <row r="1" spans="1:10" ht="15.75">
      <c r="A1" s="243" t="s">
        <v>340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6" ht="15">
      <c r="A2" s="92"/>
      <c r="B2" s="92"/>
      <c r="C2" s="92"/>
      <c r="D2" s="93"/>
      <c r="E2" s="93"/>
      <c r="F2" s="93"/>
    </row>
    <row r="3" spans="1:6" ht="15">
      <c r="A3" s="92" t="s">
        <v>341</v>
      </c>
      <c r="B3" s="92"/>
      <c r="C3" s="92"/>
      <c r="D3" s="93"/>
      <c r="E3" s="93"/>
      <c r="F3" s="93"/>
    </row>
    <row r="4" spans="1:6" ht="15">
      <c r="A4" s="93"/>
      <c r="B4" s="93"/>
      <c r="C4" s="93"/>
      <c r="D4" s="93"/>
      <c r="E4" s="93"/>
      <c r="F4" s="93"/>
    </row>
    <row r="5" spans="1:6" ht="15">
      <c r="A5" s="93" t="s">
        <v>342</v>
      </c>
      <c r="B5" s="93"/>
      <c r="C5" s="92" t="s">
        <v>525</v>
      </c>
      <c r="D5" s="93"/>
      <c r="E5" s="93"/>
      <c r="F5" s="93"/>
    </row>
    <row r="6" spans="1:6" ht="24" customHeight="1">
      <c r="A6" s="244"/>
      <c r="B6" s="244"/>
      <c r="C6" s="244"/>
      <c r="D6" s="95" t="s">
        <v>343</v>
      </c>
      <c r="E6" s="95" t="s">
        <v>344</v>
      </c>
      <c r="F6" s="95" t="s">
        <v>16</v>
      </c>
    </row>
    <row r="7" spans="1:6" ht="15">
      <c r="A7" s="245" t="s">
        <v>345</v>
      </c>
      <c r="B7" s="245"/>
      <c r="C7" s="245"/>
      <c r="D7" s="96"/>
      <c r="E7" s="96"/>
      <c r="F7" s="96"/>
    </row>
    <row r="8" spans="1:6" ht="15">
      <c r="A8" s="246" t="s">
        <v>346</v>
      </c>
      <c r="B8" s="246"/>
      <c r="C8" s="246"/>
      <c r="D8" s="98">
        <f>SUM(D9:D11)</f>
        <v>26786569</v>
      </c>
      <c r="E8" s="98">
        <f>SUM(E9:E12)</f>
        <v>26913937</v>
      </c>
      <c r="F8" s="98">
        <f>SUM(F9:F12)</f>
        <v>27454087</v>
      </c>
    </row>
    <row r="9" spans="1:6" ht="12.75">
      <c r="A9" s="99" t="s">
        <v>347</v>
      </c>
      <c r="B9" s="99"/>
      <c r="C9" s="99"/>
      <c r="D9" s="100">
        <v>23219003</v>
      </c>
      <c r="E9" s="100">
        <v>23219003</v>
      </c>
      <c r="F9" s="100">
        <v>23677453</v>
      </c>
    </row>
    <row r="10" spans="1:6" ht="12.75">
      <c r="A10" s="99" t="s">
        <v>348</v>
      </c>
      <c r="B10" s="99"/>
      <c r="C10" s="99"/>
      <c r="D10" s="100">
        <v>3567566</v>
      </c>
      <c r="E10" s="100">
        <v>3567566</v>
      </c>
      <c r="F10" s="100">
        <v>3649266</v>
      </c>
    </row>
    <row r="11" spans="1:6" ht="12.75">
      <c r="A11" s="99" t="s">
        <v>349</v>
      </c>
      <c r="B11" s="99"/>
      <c r="C11" s="99"/>
      <c r="D11" s="100">
        <v>0</v>
      </c>
      <c r="E11" s="100">
        <v>0</v>
      </c>
      <c r="F11" s="100">
        <v>0</v>
      </c>
    </row>
    <row r="12" spans="1:6" ht="12.75">
      <c r="A12" s="99" t="s">
        <v>350</v>
      </c>
      <c r="B12" s="99"/>
      <c r="C12" s="99"/>
      <c r="D12" s="100">
        <v>127368</v>
      </c>
      <c r="E12" s="101">
        <v>127368</v>
      </c>
      <c r="F12" s="101">
        <v>127368</v>
      </c>
    </row>
    <row r="13" spans="1:7" ht="15">
      <c r="A13" s="246" t="s">
        <v>351</v>
      </c>
      <c r="B13" s="246"/>
      <c r="C13" s="246"/>
      <c r="D13" s="98">
        <v>0</v>
      </c>
      <c r="E13" s="98">
        <v>0</v>
      </c>
      <c r="F13" s="98"/>
      <c r="G13" s="102"/>
    </row>
    <row r="14" spans="1:7" ht="15">
      <c r="A14" s="97" t="s">
        <v>352</v>
      </c>
      <c r="B14" s="97"/>
      <c r="C14" s="97"/>
      <c r="D14" s="98">
        <v>5000</v>
      </c>
      <c r="E14" s="98">
        <v>5000</v>
      </c>
      <c r="F14" s="98">
        <v>537</v>
      </c>
      <c r="G14" s="102"/>
    </row>
    <row r="15" spans="1:6" ht="15">
      <c r="A15" s="246" t="s">
        <v>353</v>
      </c>
      <c r="B15" s="246"/>
      <c r="C15" s="246"/>
      <c r="D15" s="98">
        <v>991305</v>
      </c>
      <c r="E15" s="98">
        <v>991305</v>
      </c>
      <c r="F15" s="98">
        <v>991305</v>
      </c>
    </row>
    <row r="16" spans="1:6" ht="15">
      <c r="A16" s="247" t="s">
        <v>354</v>
      </c>
      <c r="B16" s="247"/>
      <c r="C16" s="247"/>
      <c r="D16" s="98">
        <v>2699858</v>
      </c>
      <c r="E16" s="98">
        <v>2699858</v>
      </c>
      <c r="F16" s="98">
        <v>3207875</v>
      </c>
    </row>
    <row r="17" spans="1:6" ht="12.75">
      <c r="A17" s="245" t="s">
        <v>355</v>
      </c>
      <c r="B17" s="245"/>
      <c r="C17" s="245"/>
      <c r="D17" s="103">
        <f>SUM(D9:D16)</f>
        <v>30610100</v>
      </c>
      <c r="E17" s="103">
        <f>SUM(E9:E16)</f>
        <v>30610100</v>
      </c>
      <c r="F17" s="103">
        <f>SUM(F9:F16)</f>
        <v>31653804</v>
      </c>
    </row>
    <row r="18" spans="1:6" ht="15">
      <c r="A18" s="94"/>
      <c r="B18" s="94"/>
      <c r="C18" s="94"/>
      <c r="D18" s="104"/>
      <c r="E18" s="104"/>
      <c r="F18" s="104"/>
    </row>
    <row r="19" spans="1:6" ht="15">
      <c r="A19" s="245" t="s">
        <v>356</v>
      </c>
      <c r="B19" s="245"/>
      <c r="C19" s="245"/>
      <c r="D19" s="98"/>
      <c r="E19" s="98"/>
      <c r="F19" s="98"/>
    </row>
    <row r="20" spans="1:6" ht="15">
      <c r="A20" s="246" t="s">
        <v>141</v>
      </c>
      <c r="B20" s="246"/>
      <c r="C20" s="246"/>
      <c r="D20" s="98">
        <v>21632100</v>
      </c>
      <c r="E20" s="98">
        <v>21632100</v>
      </c>
      <c r="F20" s="98">
        <v>22559944</v>
      </c>
    </row>
    <row r="21" spans="1:6" ht="15">
      <c r="A21" s="246" t="s">
        <v>338</v>
      </c>
      <c r="B21" s="246"/>
      <c r="C21" s="246"/>
      <c r="D21" s="98">
        <v>4815000</v>
      </c>
      <c r="E21" s="98">
        <v>4815000</v>
      </c>
      <c r="F21" s="98">
        <v>5111933</v>
      </c>
    </row>
    <row r="22" spans="1:6" ht="15">
      <c r="A22" s="246" t="s">
        <v>339</v>
      </c>
      <c r="B22" s="246"/>
      <c r="C22" s="246"/>
      <c r="D22" s="98">
        <v>4163000</v>
      </c>
      <c r="E22" s="98">
        <v>4163000</v>
      </c>
      <c r="F22" s="98">
        <v>3981927</v>
      </c>
    </row>
    <row r="23" spans="1:6" ht="12.75">
      <c r="A23" s="245" t="s">
        <v>357</v>
      </c>
      <c r="B23" s="245"/>
      <c r="C23" s="245"/>
      <c r="D23" s="103">
        <f>SUM(D20:D22)</f>
        <v>30610100</v>
      </c>
      <c r="E23" s="103">
        <f>SUM(E20:E22)</f>
        <v>30610100</v>
      </c>
      <c r="F23" s="103">
        <f>SUM(F20:F22)</f>
        <v>31653804</v>
      </c>
    </row>
    <row r="24" spans="1:6" ht="15">
      <c r="A24" s="105"/>
      <c r="B24" s="105"/>
      <c r="C24" s="105"/>
      <c r="D24" s="106"/>
      <c r="E24" s="106"/>
      <c r="F24" s="93"/>
    </row>
    <row r="25" spans="1:6" ht="15">
      <c r="A25" s="92" t="s">
        <v>526</v>
      </c>
      <c r="B25" s="92"/>
      <c r="C25" s="92"/>
      <c r="D25" s="93"/>
      <c r="E25" s="93"/>
      <c r="F25" s="93"/>
    </row>
    <row r="26" spans="1:6" ht="15">
      <c r="A26" s="92" t="s">
        <v>527</v>
      </c>
      <c r="B26" s="93"/>
      <c r="C26" s="93"/>
      <c r="D26" s="93"/>
      <c r="E26" s="93"/>
      <c r="F26" s="93"/>
    </row>
    <row r="27" spans="1:6" ht="15">
      <c r="A27" s="92"/>
      <c r="B27" s="93"/>
      <c r="C27" s="93"/>
      <c r="D27" s="93"/>
      <c r="E27" s="93"/>
      <c r="F27" s="93"/>
    </row>
    <row r="28" spans="1:6" ht="15">
      <c r="A28" s="93"/>
      <c r="B28" s="107"/>
      <c r="C28" s="93"/>
      <c r="D28" s="93"/>
      <c r="E28" s="93"/>
      <c r="F28" s="93"/>
    </row>
    <row r="29" spans="1:6" ht="15">
      <c r="A29" s="93"/>
      <c r="B29" s="93"/>
      <c r="C29" s="93"/>
      <c r="D29" s="93"/>
      <c r="E29" s="93"/>
      <c r="F29" s="93"/>
    </row>
    <row r="30" spans="1:6" ht="15">
      <c r="A30" s="108"/>
      <c r="B30" s="93"/>
      <c r="C30" s="109"/>
      <c r="D30" s="93"/>
      <c r="E30" s="93"/>
      <c r="F30" s="93"/>
    </row>
    <row r="31" spans="1:6" ht="15">
      <c r="A31" s="93"/>
      <c r="B31" s="93"/>
      <c r="C31" s="109"/>
      <c r="D31" s="109"/>
      <c r="E31" s="93"/>
      <c r="F31" s="93"/>
    </row>
    <row r="32" spans="1:6" ht="15">
      <c r="A32" s="93"/>
      <c r="B32" s="93"/>
      <c r="C32" s="109"/>
      <c r="D32" s="109"/>
      <c r="E32" s="93"/>
      <c r="F32" s="93"/>
    </row>
    <row r="33" spans="1:6" ht="15">
      <c r="A33" s="93"/>
      <c r="B33" s="93"/>
      <c r="C33" s="109"/>
      <c r="D33" s="109"/>
      <c r="E33" s="93"/>
      <c r="F33" s="93"/>
    </row>
    <row r="34" spans="1:6" ht="15">
      <c r="A34" s="93"/>
      <c r="B34" s="93"/>
      <c r="C34" s="109"/>
      <c r="D34" s="109"/>
      <c r="E34" s="93"/>
      <c r="F34" s="93"/>
    </row>
    <row r="35" spans="1:6" ht="15">
      <c r="A35" s="93"/>
      <c r="B35" s="93"/>
      <c r="C35" s="109"/>
      <c r="D35" s="109"/>
      <c r="E35" s="93"/>
      <c r="F35" s="93"/>
    </row>
    <row r="36" spans="1:6" ht="15">
      <c r="A36" s="93"/>
      <c r="B36" s="93"/>
      <c r="C36" s="93"/>
      <c r="D36" s="110"/>
      <c r="E36" s="93"/>
      <c r="F36" s="92"/>
    </row>
    <row r="37" spans="1:6" ht="15">
      <c r="A37" s="108"/>
      <c r="B37" s="93"/>
      <c r="C37" s="93"/>
      <c r="D37" s="93"/>
      <c r="E37" s="93"/>
      <c r="F37" s="93"/>
    </row>
    <row r="38" spans="1:6" ht="15">
      <c r="A38" s="93"/>
      <c r="B38" s="93"/>
      <c r="C38" s="93"/>
      <c r="D38" s="111"/>
      <c r="E38" s="93"/>
      <c r="F38" s="93"/>
    </row>
    <row r="39" spans="1:6" ht="15">
      <c r="A39" s="93"/>
      <c r="B39" s="93"/>
      <c r="C39" s="111"/>
      <c r="D39" s="111"/>
      <c r="E39" s="93"/>
      <c r="F39" s="93"/>
    </row>
    <row r="40" spans="1:6" ht="15">
      <c r="A40" s="93"/>
      <c r="B40" s="93"/>
      <c r="C40" s="93"/>
      <c r="D40" s="111"/>
      <c r="E40" s="93"/>
      <c r="F40" s="93"/>
    </row>
    <row r="41" spans="1:6" ht="15">
      <c r="A41" s="93"/>
      <c r="B41" s="93"/>
      <c r="C41" s="93"/>
      <c r="D41" s="111"/>
      <c r="E41" s="93"/>
      <c r="F41" s="93"/>
    </row>
    <row r="42" spans="1:6" ht="15">
      <c r="A42" s="93"/>
      <c r="B42" s="93"/>
      <c r="C42" s="93"/>
      <c r="D42" s="111"/>
      <c r="E42" s="93"/>
      <c r="F42" s="93"/>
    </row>
    <row r="43" spans="1:6" ht="15">
      <c r="A43" s="93"/>
      <c r="B43" s="93"/>
      <c r="C43" s="93"/>
      <c r="D43" s="110"/>
      <c r="E43" s="93"/>
      <c r="F43" s="92"/>
    </row>
    <row r="44" spans="1:6" ht="15">
      <c r="A44" s="93"/>
      <c r="B44" s="93"/>
      <c r="C44" s="93"/>
      <c r="D44" s="93"/>
      <c r="E44" s="93"/>
      <c r="F44" s="93"/>
    </row>
    <row r="45" spans="1:6" ht="15">
      <c r="A45" s="108"/>
      <c r="B45" s="93"/>
      <c r="C45" s="93"/>
      <c r="D45" s="93"/>
      <c r="E45" s="93"/>
      <c r="F45" s="93"/>
    </row>
    <row r="46" spans="1:6" ht="15">
      <c r="A46" s="93"/>
      <c r="B46" s="93"/>
      <c r="C46" s="93"/>
      <c r="D46" s="93"/>
      <c r="E46" s="93"/>
      <c r="F46" s="93"/>
    </row>
    <row r="47" spans="1:6" ht="15">
      <c r="A47" s="93"/>
      <c r="B47" s="93"/>
      <c r="C47" s="109"/>
      <c r="D47" s="93"/>
      <c r="E47" s="93"/>
      <c r="F47" s="93"/>
    </row>
    <row r="48" spans="1:6" ht="15">
      <c r="A48" s="93"/>
      <c r="B48" s="93"/>
      <c r="C48" s="109"/>
      <c r="D48" s="93"/>
      <c r="E48" s="93"/>
      <c r="F48" s="93"/>
    </row>
    <row r="49" spans="1:6" ht="15">
      <c r="A49" s="108"/>
      <c r="B49" s="93"/>
      <c r="C49" s="109"/>
      <c r="D49" s="108"/>
      <c r="E49" s="108"/>
      <c r="F49" s="108"/>
    </row>
    <row r="50" spans="1:6" ht="15">
      <c r="A50" s="93"/>
      <c r="B50" s="93"/>
      <c r="C50" s="109"/>
      <c r="D50" s="93"/>
      <c r="E50" s="93"/>
      <c r="F50" s="93"/>
    </row>
    <row r="51" spans="1:6" ht="15">
      <c r="A51" s="93"/>
      <c r="B51" s="93"/>
      <c r="C51" s="109"/>
      <c r="D51" s="93">
        <f>SUM(D49:D50)</f>
        <v>0</v>
      </c>
      <c r="E51" s="93"/>
      <c r="F51" s="93"/>
    </row>
  </sheetData>
  <sheetProtection selectLockedCells="1" selectUnlockedCells="1"/>
  <mergeCells count="13">
    <mergeCell ref="A23:C23"/>
    <mergeCell ref="A16:C16"/>
    <mergeCell ref="A17:C17"/>
    <mergeCell ref="A19:C19"/>
    <mergeCell ref="A20:C20"/>
    <mergeCell ref="A21:C21"/>
    <mergeCell ref="A22:C22"/>
    <mergeCell ref="A1:J1"/>
    <mergeCell ref="A6:C6"/>
    <mergeCell ref="A7:C7"/>
    <mergeCell ref="A8:C8"/>
    <mergeCell ref="A13:C13"/>
    <mergeCell ref="A15:C15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90" zoomScalePageLayoutView="0" workbookViewId="0" topLeftCell="A1">
      <selection activeCell="A1" sqref="A1:H1"/>
    </sheetView>
  </sheetViews>
  <sheetFormatPr defaultColWidth="11.625" defaultRowHeight="12.75"/>
  <cols>
    <col min="1" max="1" width="5.875" style="0" customWidth="1"/>
    <col min="2" max="5" width="11.625" style="0" customWidth="1"/>
    <col min="6" max="6" width="6.75390625" style="0" customWidth="1"/>
    <col min="7" max="7" width="10.875" style="0" customWidth="1"/>
    <col min="8" max="8" width="10.75390625" style="0" customWidth="1"/>
  </cols>
  <sheetData>
    <row r="1" spans="1:8" ht="15.75">
      <c r="A1" s="248" t="s">
        <v>358</v>
      </c>
      <c r="B1" s="248"/>
      <c r="C1" s="248"/>
      <c r="D1" s="248"/>
      <c r="E1" s="248"/>
      <c r="F1" s="248"/>
      <c r="G1" s="248"/>
      <c r="H1" s="248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249" t="s">
        <v>53</v>
      </c>
      <c r="B3" s="249"/>
      <c r="C3" s="249"/>
      <c r="D3" s="249"/>
      <c r="E3" s="249"/>
      <c r="F3" s="249"/>
      <c r="G3" s="249"/>
      <c r="H3" s="249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249" t="s">
        <v>359</v>
      </c>
      <c r="B5" s="249"/>
      <c r="C5" s="249"/>
      <c r="D5" s="249"/>
      <c r="E5" s="249"/>
      <c r="F5" s="249"/>
      <c r="G5" s="249"/>
      <c r="H5" s="249"/>
    </row>
    <row r="6" spans="1:8" ht="15.75">
      <c r="A6" s="250">
        <v>43100</v>
      </c>
      <c r="B6" s="250"/>
      <c r="C6" s="250"/>
      <c r="D6" s="250"/>
      <c r="E6" s="250"/>
      <c r="F6" s="250"/>
      <c r="G6" s="250"/>
      <c r="H6" s="250"/>
    </row>
    <row r="7" spans="1:8" ht="15.75">
      <c r="A7" s="18"/>
      <c r="B7" s="18"/>
      <c r="C7" s="18"/>
      <c r="D7" s="18"/>
      <c r="E7" s="18"/>
      <c r="F7" s="18"/>
      <c r="G7" s="18"/>
      <c r="H7" s="18" t="s">
        <v>360</v>
      </c>
    </row>
    <row r="8" spans="1:8" ht="15.75">
      <c r="A8" s="19" t="s">
        <v>49</v>
      </c>
      <c r="B8" s="251" t="s">
        <v>5</v>
      </c>
      <c r="C8" s="251"/>
      <c r="D8" s="251"/>
      <c r="E8" s="251"/>
      <c r="F8" s="251"/>
      <c r="G8" s="113" t="s">
        <v>361</v>
      </c>
      <c r="H8" s="113" t="s">
        <v>362</v>
      </c>
    </row>
    <row r="9" spans="1:8" ht="15.75">
      <c r="A9" s="19" t="s">
        <v>54</v>
      </c>
      <c r="B9" s="252" t="s">
        <v>363</v>
      </c>
      <c r="C9" s="252"/>
      <c r="D9" s="252"/>
      <c r="E9" s="252"/>
      <c r="F9" s="252"/>
      <c r="G9" s="17"/>
      <c r="H9" s="17"/>
    </row>
    <row r="10" spans="1:8" ht="15.75">
      <c r="A10" s="19" t="s">
        <v>62</v>
      </c>
      <c r="B10" s="252" t="s">
        <v>364</v>
      </c>
      <c r="C10" s="252"/>
      <c r="D10" s="252"/>
      <c r="E10" s="252"/>
      <c r="F10" s="252"/>
      <c r="G10" s="17"/>
      <c r="H10" s="17"/>
    </row>
    <row r="11" spans="1:8" ht="15.75">
      <c r="A11" s="19" t="s">
        <v>70</v>
      </c>
      <c r="B11" s="252" t="s">
        <v>365</v>
      </c>
      <c r="C11" s="252"/>
      <c r="D11" s="252"/>
      <c r="E11" s="252"/>
      <c r="F11" s="252"/>
      <c r="G11" s="17"/>
      <c r="H11" s="17"/>
    </row>
    <row r="12" spans="1:8" ht="15.75">
      <c r="A12" s="19" t="s">
        <v>74</v>
      </c>
      <c r="B12" s="252" t="s">
        <v>366</v>
      </c>
      <c r="C12" s="252"/>
      <c r="D12" s="252"/>
      <c r="E12" s="252"/>
      <c r="F12" s="252"/>
      <c r="G12" s="17">
        <f>G9+G10+G11</f>
        <v>0</v>
      </c>
      <c r="H12" s="17">
        <f>H9+H10+H11</f>
        <v>0</v>
      </c>
    </row>
    <row r="13" spans="1:8" ht="15.75">
      <c r="A13" s="19" t="s">
        <v>80</v>
      </c>
      <c r="B13" s="252" t="s">
        <v>367</v>
      </c>
      <c r="C13" s="252"/>
      <c r="D13" s="252"/>
      <c r="E13" s="252"/>
      <c r="F13" s="252"/>
      <c r="G13" s="17"/>
      <c r="H13" s="17"/>
    </row>
    <row r="14" spans="1:8" ht="15.75">
      <c r="A14" s="19" t="s">
        <v>84</v>
      </c>
      <c r="B14" s="252" t="s">
        <v>368</v>
      </c>
      <c r="C14" s="252"/>
      <c r="D14" s="252"/>
      <c r="E14" s="252"/>
      <c r="F14" s="252"/>
      <c r="G14" s="17"/>
      <c r="H14" s="17"/>
    </row>
    <row r="15" spans="1:8" ht="15.75">
      <c r="A15" s="19" t="s">
        <v>90</v>
      </c>
      <c r="B15" s="252" t="s">
        <v>369</v>
      </c>
      <c r="C15" s="252"/>
      <c r="D15" s="252"/>
      <c r="E15" s="252"/>
      <c r="F15" s="252"/>
      <c r="G15" s="17">
        <f>G13+G14</f>
        <v>0</v>
      </c>
      <c r="H15" s="17">
        <f>H13+H14</f>
        <v>0</v>
      </c>
    </row>
    <row r="16" spans="1:8" ht="15.75">
      <c r="A16" s="19" t="s">
        <v>93</v>
      </c>
      <c r="B16" s="253" t="s">
        <v>370</v>
      </c>
      <c r="C16" s="253"/>
      <c r="D16" s="253"/>
      <c r="E16" s="253"/>
      <c r="F16" s="253"/>
      <c r="G16" s="13">
        <v>65580</v>
      </c>
      <c r="H16" s="13">
        <v>244995</v>
      </c>
    </row>
    <row r="17" spans="1:8" ht="15.75">
      <c r="A17" s="19" t="s">
        <v>94</v>
      </c>
      <c r="B17" s="253" t="s">
        <v>371</v>
      </c>
      <c r="C17" s="253"/>
      <c r="D17" s="253"/>
      <c r="E17" s="253"/>
      <c r="F17" s="253"/>
      <c r="G17" s="13">
        <v>1810100</v>
      </c>
      <c r="H17" s="13">
        <v>2165104</v>
      </c>
    </row>
    <row r="18" spans="1:8" ht="15.75">
      <c r="A18" s="19" t="s">
        <v>97</v>
      </c>
      <c r="B18" s="253" t="s">
        <v>372</v>
      </c>
      <c r="C18" s="253"/>
      <c r="D18" s="253"/>
      <c r="E18" s="253"/>
      <c r="F18" s="253"/>
      <c r="G18" s="13">
        <v>0</v>
      </c>
      <c r="H18" s="13">
        <v>0</v>
      </c>
    </row>
    <row r="19" spans="1:8" ht="15.75">
      <c r="A19" s="19" t="s">
        <v>99</v>
      </c>
      <c r="B19" s="252" t="s">
        <v>373</v>
      </c>
      <c r="C19" s="252"/>
      <c r="D19" s="252"/>
      <c r="E19" s="252"/>
      <c r="F19" s="252"/>
      <c r="G19" s="17">
        <f>SUM(G16:G18)</f>
        <v>1875680</v>
      </c>
      <c r="H19" s="17">
        <f>SUM(H16:H18)</f>
        <v>2410099</v>
      </c>
    </row>
    <row r="20" spans="1:8" ht="15.75">
      <c r="A20" s="19" t="s">
        <v>110</v>
      </c>
      <c r="B20" s="252" t="s">
        <v>374</v>
      </c>
      <c r="C20" s="252"/>
      <c r="D20" s="252"/>
      <c r="E20" s="252"/>
      <c r="F20" s="252"/>
      <c r="G20" s="17">
        <v>233527</v>
      </c>
      <c r="H20" s="17">
        <v>328000</v>
      </c>
    </row>
    <row r="21" spans="1:8" ht="15.75" customHeight="1">
      <c r="A21" s="19" t="s">
        <v>114</v>
      </c>
      <c r="B21" s="254" t="s">
        <v>375</v>
      </c>
      <c r="C21" s="254"/>
      <c r="D21" s="254"/>
      <c r="E21" s="254"/>
      <c r="F21" s="254"/>
      <c r="G21" s="17">
        <v>0</v>
      </c>
      <c r="H21" s="17">
        <v>0</v>
      </c>
    </row>
    <row r="22" spans="1:8" ht="15.75">
      <c r="A22" s="19" t="s">
        <v>184</v>
      </c>
      <c r="B22" s="255" t="s">
        <v>376</v>
      </c>
      <c r="C22" s="255"/>
      <c r="D22" s="255"/>
      <c r="E22" s="255"/>
      <c r="F22" s="255"/>
      <c r="G22" s="17">
        <f>G20+G21</f>
        <v>233527</v>
      </c>
      <c r="H22" s="17">
        <f>H20+H21</f>
        <v>328000</v>
      </c>
    </row>
    <row r="23" spans="1:8" ht="15.75">
      <c r="A23" s="19" t="s">
        <v>186</v>
      </c>
      <c r="B23" s="255" t="s">
        <v>377</v>
      </c>
      <c r="C23" s="255"/>
      <c r="D23" s="255"/>
      <c r="E23" s="255"/>
      <c r="F23" s="255"/>
      <c r="G23" s="17">
        <v>34860</v>
      </c>
      <c r="H23" s="17">
        <v>82500</v>
      </c>
    </row>
    <row r="24" spans="1:8" s="116" customFormat="1" ht="15.75">
      <c r="A24" s="114" t="s">
        <v>191</v>
      </c>
      <c r="B24" s="256" t="s">
        <v>378</v>
      </c>
      <c r="C24" s="256"/>
      <c r="D24" s="256"/>
      <c r="E24" s="256"/>
      <c r="F24" s="256"/>
      <c r="G24" s="115">
        <f>G12+G15+G19+G22+G23</f>
        <v>2144067</v>
      </c>
      <c r="H24" s="115">
        <f>H12+H15+H19+H22+H23</f>
        <v>2820599</v>
      </c>
    </row>
    <row r="25" spans="1:8" ht="15.75">
      <c r="A25" s="19" t="s">
        <v>195</v>
      </c>
      <c r="B25" s="253" t="s">
        <v>379</v>
      </c>
      <c r="C25" s="253"/>
      <c r="D25" s="253"/>
      <c r="E25" s="253"/>
      <c r="F25" s="253"/>
      <c r="G25" s="13">
        <v>0</v>
      </c>
      <c r="H25" s="13">
        <v>0</v>
      </c>
    </row>
    <row r="26" spans="1:8" ht="15.75">
      <c r="A26" s="19" t="s">
        <v>198</v>
      </c>
      <c r="B26" s="253" t="s">
        <v>380</v>
      </c>
      <c r="C26" s="253"/>
      <c r="D26" s="253"/>
      <c r="E26" s="253"/>
      <c r="F26" s="253"/>
      <c r="G26" s="13">
        <v>366766</v>
      </c>
      <c r="H26" s="13">
        <v>366766</v>
      </c>
    </row>
    <row r="27" spans="1:8" ht="15.75">
      <c r="A27" s="19" t="s">
        <v>201</v>
      </c>
      <c r="B27" s="253" t="s">
        <v>381</v>
      </c>
      <c r="C27" s="253"/>
      <c r="D27" s="253"/>
      <c r="E27" s="253"/>
      <c r="F27" s="253"/>
      <c r="G27" s="13">
        <v>-669676</v>
      </c>
      <c r="H27" s="13">
        <v>1668992</v>
      </c>
    </row>
    <row r="28" spans="1:8" ht="15.75">
      <c r="A28" s="19" t="s">
        <v>203</v>
      </c>
      <c r="B28" s="253" t="s">
        <v>382</v>
      </c>
      <c r="C28" s="253"/>
      <c r="D28" s="253"/>
      <c r="E28" s="253"/>
      <c r="F28" s="253"/>
      <c r="G28" s="13">
        <v>2338668</v>
      </c>
      <c r="H28" s="13">
        <v>784841</v>
      </c>
    </row>
    <row r="29" spans="1:8" ht="15.75">
      <c r="A29" s="19" t="s">
        <v>205</v>
      </c>
      <c r="B29" s="252" t="s">
        <v>383</v>
      </c>
      <c r="C29" s="252"/>
      <c r="D29" s="252"/>
      <c r="E29" s="252"/>
      <c r="F29" s="252"/>
      <c r="G29" s="17">
        <f>SUM(G25:G28)</f>
        <v>2035758</v>
      </c>
      <c r="H29" s="17">
        <f>SUM(H25:H28)</f>
        <v>2820599</v>
      </c>
    </row>
    <row r="30" spans="1:8" ht="15.75">
      <c r="A30" s="19"/>
      <c r="B30" s="253" t="s">
        <v>384</v>
      </c>
      <c r="C30" s="253"/>
      <c r="D30" s="253"/>
      <c r="E30" s="253"/>
      <c r="F30" s="253"/>
      <c r="G30" s="13">
        <v>0</v>
      </c>
      <c r="H30" s="13">
        <v>0</v>
      </c>
    </row>
    <row r="31" spans="1:8" ht="15.75">
      <c r="A31" s="19" t="s">
        <v>213</v>
      </c>
      <c r="B31" s="252" t="s">
        <v>385</v>
      </c>
      <c r="C31" s="252"/>
      <c r="D31" s="252"/>
      <c r="E31" s="252"/>
      <c r="F31" s="252"/>
      <c r="G31" s="17">
        <v>0</v>
      </c>
      <c r="H31" s="17">
        <f>SUM(H30)</f>
        <v>0</v>
      </c>
    </row>
    <row r="32" spans="1:8" ht="15.75">
      <c r="A32" s="19" t="s">
        <v>221</v>
      </c>
      <c r="B32" s="252" t="s">
        <v>386</v>
      </c>
      <c r="C32" s="252"/>
      <c r="D32" s="252"/>
      <c r="E32" s="252"/>
      <c r="F32" s="252"/>
      <c r="G32" s="17">
        <v>0</v>
      </c>
      <c r="H32" s="17">
        <v>0</v>
      </c>
    </row>
    <row r="33" spans="1:8" ht="15.75">
      <c r="A33" s="19" t="s">
        <v>226</v>
      </c>
      <c r="B33" s="252" t="s">
        <v>387</v>
      </c>
      <c r="C33" s="252"/>
      <c r="D33" s="252"/>
      <c r="E33" s="252"/>
      <c r="F33" s="252"/>
      <c r="G33" s="17">
        <v>0</v>
      </c>
      <c r="H33" s="17">
        <v>0</v>
      </c>
    </row>
    <row r="34" spans="1:8" ht="15.75">
      <c r="A34" s="19" t="s">
        <v>229</v>
      </c>
      <c r="B34" s="252" t="s">
        <v>388</v>
      </c>
      <c r="C34" s="252"/>
      <c r="D34" s="252"/>
      <c r="E34" s="252"/>
      <c r="F34" s="252"/>
      <c r="G34" s="17">
        <v>0</v>
      </c>
      <c r="H34" s="17">
        <v>0</v>
      </c>
    </row>
    <row r="35" spans="1:8" ht="15.75">
      <c r="A35" s="19" t="s">
        <v>233</v>
      </c>
      <c r="B35" s="252" t="s">
        <v>389</v>
      </c>
      <c r="C35" s="252"/>
      <c r="D35" s="252"/>
      <c r="E35" s="252"/>
      <c r="F35" s="252"/>
      <c r="G35" s="17">
        <v>108309</v>
      </c>
      <c r="H35" s="17">
        <v>0</v>
      </c>
    </row>
    <row r="36" spans="1:8" s="116" customFormat="1" ht="15.75">
      <c r="A36" s="114" t="s">
        <v>235</v>
      </c>
      <c r="B36" s="257" t="s">
        <v>390</v>
      </c>
      <c r="C36" s="257"/>
      <c r="D36" s="257"/>
      <c r="E36" s="257"/>
      <c r="F36" s="257"/>
      <c r="G36" s="115">
        <f>G29+G33+G34+G35+G31</f>
        <v>2144067</v>
      </c>
      <c r="H36" s="115">
        <f>H29+H33+H34+H35+H31</f>
        <v>2820599</v>
      </c>
    </row>
  </sheetData>
  <sheetProtection selectLockedCells="1" selectUnlockedCells="1"/>
  <mergeCells count="33">
    <mergeCell ref="B34:F34"/>
    <mergeCell ref="B35:F35"/>
    <mergeCell ref="B36:F36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1:H1"/>
    <mergeCell ref="A3:H3"/>
    <mergeCell ref="A5:H5"/>
    <mergeCell ref="A6:H6"/>
    <mergeCell ref="B8:F8"/>
    <mergeCell ref="B9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Normal="90" zoomScalePageLayoutView="0" workbookViewId="0" topLeftCell="A1">
      <selection activeCell="A1" sqref="A1:H1"/>
    </sheetView>
  </sheetViews>
  <sheetFormatPr defaultColWidth="11.625" defaultRowHeight="12.75"/>
  <cols>
    <col min="1" max="1" width="7.625" style="0" customWidth="1"/>
    <col min="2" max="5" width="11.625" style="0" customWidth="1"/>
    <col min="6" max="6" width="6.875" style="0" customWidth="1"/>
    <col min="7" max="7" width="8.875" style="0" customWidth="1"/>
    <col min="8" max="8" width="9.00390625" style="0" customWidth="1"/>
  </cols>
  <sheetData>
    <row r="1" spans="1:8" ht="15.75">
      <c r="A1" s="258" t="s">
        <v>391</v>
      </c>
      <c r="B1" s="258"/>
      <c r="C1" s="258"/>
      <c r="D1" s="258"/>
      <c r="E1" s="258"/>
      <c r="F1" s="258"/>
      <c r="G1" s="258"/>
      <c r="H1" s="258"/>
    </row>
    <row r="2" spans="1:8" ht="15.75">
      <c r="A2" s="117"/>
      <c r="B2" s="117"/>
      <c r="C2" s="117"/>
      <c r="D2" s="117"/>
      <c r="E2" s="117"/>
      <c r="F2" s="117"/>
      <c r="G2" s="117"/>
      <c r="H2" s="117"/>
    </row>
    <row r="3" spans="1:8" ht="15.75">
      <c r="A3" s="259" t="s">
        <v>392</v>
      </c>
      <c r="B3" s="259"/>
      <c r="C3" s="259"/>
      <c r="D3" s="259"/>
      <c r="E3" s="259"/>
      <c r="F3" s="259"/>
      <c r="G3" s="259"/>
      <c r="H3" s="259"/>
    </row>
    <row r="4" spans="1:8" ht="15.75">
      <c r="A4" s="117"/>
      <c r="B4" s="117"/>
      <c r="C4" s="117"/>
      <c r="D4" s="117"/>
      <c r="E4" s="117"/>
      <c r="F4" s="117"/>
      <c r="G4" s="117"/>
      <c r="H4" s="117"/>
    </row>
    <row r="5" spans="1:8" ht="15.75">
      <c r="A5" s="259" t="s">
        <v>359</v>
      </c>
      <c r="B5" s="259"/>
      <c r="C5" s="259"/>
      <c r="D5" s="259"/>
      <c r="E5" s="259"/>
      <c r="F5" s="259"/>
      <c r="G5" s="259"/>
      <c r="H5" s="259"/>
    </row>
    <row r="6" spans="1:8" ht="15.75">
      <c r="A6" s="260">
        <v>43100</v>
      </c>
      <c r="B6" s="260"/>
      <c r="C6" s="260"/>
      <c r="D6" s="260"/>
      <c r="E6" s="260"/>
      <c r="F6" s="260"/>
      <c r="G6" s="260"/>
      <c r="H6" s="260"/>
    </row>
    <row r="7" spans="1:8" ht="15.75">
      <c r="A7" s="117"/>
      <c r="B7" s="117"/>
      <c r="C7" s="117"/>
      <c r="D7" s="117"/>
      <c r="E7" s="117"/>
      <c r="F7" s="117"/>
      <c r="G7" s="117"/>
      <c r="H7" s="117" t="s">
        <v>360</v>
      </c>
    </row>
    <row r="8" spans="1:8" ht="15.75">
      <c r="A8" s="119" t="s">
        <v>49</v>
      </c>
      <c r="B8" s="261" t="s">
        <v>5</v>
      </c>
      <c r="C8" s="261"/>
      <c r="D8" s="261"/>
      <c r="E8" s="261"/>
      <c r="F8" s="261"/>
      <c r="G8" s="120" t="s">
        <v>361</v>
      </c>
      <c r="H8" s="120" t="s">
        <v>362</v>
      </c>
    </row>
    <row r="9" spans="1:8" ht="15.75">
      <c r="A9" s="119" t="s">
        <v>54</v>
      </c>
      <c r="B9" s="262" t="s">
        <v>363</v>
      </c>
      <c r="C9" s="262"/>
      <c r="D9" s="262"/>
      <c r="E9" s="262"/>
      <c r="F9" s="262"/>
      <c r="G9" s="121"/>
      <c r="H9" s="121"/>
    </row>
    <row r="10" spans="1:8" ht="15.75">
      <c r="A10" s="119" t="s">
        <v>62</v>
      </c>
      <c r="B10" s="262" t="s">
        <v>364</v>
      </c>
      <c r="C10" s="262"/>
      <c r="D10" s="262"/>
      <c r="E10" s="262"/>
      <c r="F10" s="262"/>
      <c r="G10" s="121"/>
      <c r="H10" s="121"/>
    </row>
    <row r="11" spans="1:8" ht="15.75">
      <c r="A11" s="119" t="s">
        <v>70</v>
      </c>
      <c r="B11" s="262" t="s">
        <v>365</v>
      </c>
      <c r="C11" s="262"/>
      <c r="D11" s="262"/>
      <c r="E11" s="262"/>
      <c r="F11" s="262"/>
      <c r="G11" s="121"/>
      <c r="H11" s="121"/>
    </row>
    <row r="12" spans="1:8" ht="15.75">
      <c r="A12" s="119" t="s">
        <v>74</v>
      </c>
      <c r="B12" s="262" t="s">
        <v>366</v>
      </c>
      <c r="C12" s="262"/>
      <c r="D12" s="262"/>
      <c r="E12" s="262"/>
      <c r="F12" s="262"/>
      <c r="G12" s="121">
        <f>G9+G10+G11</f>
        <v>0</v>
      </c>
      <c r="H12" s="121">
        <v>0</v>
      </c>
    </row>
    <row r="13" spans="1:8" ht="15.75">
      <c r="A13" s="119" t="s">
        <v>80</v>
      </c>
      <c r="B13" s="262" t="s">
        <v>367</v>
      </c>
      <c r="C13" s="262"/>
      <c r="D13" s="262"/>
      <c r="E13" s="262"/>
      <c r="F13" s="262"/>
      <c r="G13" s="121"/>
      <c r="H13" s="121"/>
    </row>
    <row r="14" spans="1:8" ht="15.75">
      <c r="A14" s="119" t="s">
        <v>84</v>
      </c>
      <c r="B14" s="262" t="s">
        <v>368</v>
      </c>
      <c r="C14" s="262"/>
      <c r="D14" s="262"/>
      <c r="E14" s="262"/>
      <c r="F14" s="262"/>
      <c r="G14" s="121"/>
      <c r="H14" s="121"/>
    </row>
    <row r="15" spans="1:8" ht="15.75">
      <c r="A15" s="119" t="s">
        <v>90</v>
      </c>
      <c r="B15" s="262" t="s">
        <v>369</v>
      </c>
      <c r="C15" s="262"/>
      <c r="D15" s="262"/>
      <c r="E15" s="262"/>
      <c r="F15" s="262"/>
      <c r="G15" s="121">
        <f>G13+G14</f>
        <v>0</v>
      </c>
      <c r="H15" s="121">
        <f>H13+H14</f>
        <v>0</v>
      </c>
    </row>
    <row r="16" spans="1:8" ht="15.75">
      <c r="A16" s="119" t="s">
        <v>93</v>
      </c>
      <c r="B16" s="263" t="s">
        <v>370</v>
      </c>
      <c r="C16" s="263"/>
      <c r="D16" s="263"/>
      <c r="E16" s="263"/>
      <c r="F16" s="263"/>
      <c r="G16" s="122"/>
      <c r="H16" s="122"/>
    </row>
    <row r="17" spans="1:8" ht="15.75">
      <c r="A17" s="119" t="s">
        <v>94</v>
      </c>
      <c r="B17" s="263" t="s">
        <v>371</v>
      </c>
      <c r="C17" s="263"/>
      <c r="D17" s="263"/>
      <c r="E17" s="263"/>
      <c r="F17" s="263"/>
      <c r="G17" s="122">
        <v>97745</v>
      </c>
      <c r="H17" s="122">
        <v>108239</v>
      </c>
    </row>
    <row r="18" spans="1:8" ht="15.75">
      <c r="A18" s="119" t="s">
        <v>97</v>
      </c>
      <c r="B18" s="263" t="s">
        <v>372</v>
      </c>
      <c r="C18" s="263"/>
      <c r="D18" s="263"/>
      <c r="E18" s="263"/>
      <c r="F18" s="263"/>
      <c r="G18" s="122"/>
      <c r="H18" s="122"/>
    </row>
    <row r="19" spans="1:8" ht="15.75">
      <c r="A19" s="119" t="s">
        <v>99</v>
      </c>
      <c r="B19" s="262" t="s">
        <v>373</v>
      </c>
      <c r="C19" s="262"/>
      <c r="D19" s="262"/>
      <c r="E19" s="262"/>
      <c r="F19" s="262"/>
      <c r="G19" s="121">
        <f>SUM(G16:G18)</f>
        <v>97745</v>
      </c>
      <c r="H19" s="121">
        <f>SUM(H16:H18)</f>
        <v>108239</v>
      </c>
    </row>
    <row r="20" spans="1:8" ht="15.75">
      <c r="A20" s="119" t="s">
        <v>110</v>
      </c>
      <c r="B20" s="262" t="s">
        <v>374</v>
      </c>
      <c r="C20" s="262"/>
      <c r="D20" s="262"/>
      <c r="E20" s="262"/>
      <c r="F20" s="262"/>
      <c r="G20" s="121">
        <v>0</v>
      </c>
      <c r="H20" s="121">
        <v>0</v>
      </c>
    </row>
    <row r="21" spans="1:8" ht="12.75" customHeight="1">
      <c r="A21" s="119" t="s">
        <v>114</v>
      </c>
      <c r="B21" s="264" t="s">
        <v>375</v>
      </c>
      <c r="C21" s="264"/>
      <c r="D21" s="264"/>
      <c r="E21" s="264"/>
      <c r="F21" s="264"/>
      <c r="G21" s="121">
        <v>0</v>
      </c>
      <c r="H21" s="121">
        <v>0</v>
      </c>
    </row>
    <row r="22" spans="1:8" ht="15.75">
      <c r="A22" s="119" t="s">
        <v>184</v>
      </c>
      <c r="B22" s="265" t="s">
        <v>376</v>
      </c>
      <c r="C22" s="265"/>
      <c r="D22" s="265"/>
      <c r="E22" s="265"/>
      <c r="F22" s="265"/>
      <c r="G22" s="121">
        <f>G20+G21</f>
        <v>0</v>
      </c>
      <c r="H22" s="121">
        <f>H20+H21</f>
        <v>0</v>
      </c>
    </row>
    <row r="23" spans="1:8" ht="15.75">
      <c r="A23" s="119" t="s">
        <v>186</v>
      </c>
      <c r="B23" s="265" t="s">
        <v>377</v>
      </c>
      <c r="C23" s="265"/>
      <c r="D23" s="265"/>
      <c r="E23" s="265"/>
      <c r="F23" s="265"/>
      <c r="G23" s="121">
        <v>0</v>
      </c>
      <c r="H23" s="121">
        <v>0</v>
      </c>
    </row>
    <row r="24" spans="1:8" ht="15.75">
      <c r="A24" s="119" t="s">
        <v>191</v>
      </c>
      <c r="B24" s="266" t="s">
        <v>378</v>
      </c>
      <c r="C24" s="266"/>
      <c r="D24" s="266"/>
      <c r="E24" s="266"/>
      <c r="F24" s="266"/>
      <c r="G24" s="121">
        <f>G12+G15+G19+G22+G23</f>
        <v>97745</v>
      </c>
      <c r="H24" s="121">
        <f>H12+H15+H19+H22+H23</f>
        <v>108239</v>
      </c>
    </row>
    <row r="25" spans="1:8" ht="15.75">
      <c r="A25" s="119" t="s">
        <v>195</v>
      </c>
      <c r="B25" s="263" t="s">
        <v>379</v>
      </c>
      <c r="C25" s="263"/>
      <c r="D25" s="263"/>
      <c r="E25" s="263"/>
      <c r="F25" s="263"/>
      <c r="G25" s="122"/>
      <c r="H25" s="122"/>
    </row>
    <row r="26" spans="1:8" ht="15.75">
      <c r="A26" s="119" t="s">
        <v>198</v>
      </c>
      <c r="B26" s="263" t="s">
        <v>380</v>
      </c>
      <c r="C26" s="263"/>
      <c r="D26" s="263"/>
      <c r="E26" s="263"/>
      <c r="F26" s="263"/>
      <c r="G26" s="122"/>
      <c r="H26" s="122"/>
    </row>
    <row r="27" spans="1:8" ht="15.75">
      <c r="A27" s="119" t="s">
        <v>201</v>
      </c>
      <c r="B27" s="263" t="s">
        <v>381</v>
      </c>
      <c r="C27" s="263"/>
      <c r="D27" s="263"/>
      <c r="E27" s="263"/>
      <c r="F27" s="263"/>
      <c r="G27" s="122">
        <v>77826</v>
      </c>
      <c r="H27" s="122">
        <v>97745</v>
      </c>
    </row>
    <row r="28" spans="1:8" ht="15.75">
      <c r="A28" s="119" t="s">
        <v>203</v>
      </c>
      <c r="B28" s="263" t="s">
        <v>382</v>
      </c>
      <c r="C28" s="263"/>
      <c r="D28" s="263"/>
      <c r="E28" s="263"/>
      <c r="F28" s="263"/>
      <c r="G28" s="122">
        <v>19919</v>
      </c>
      <c r="H28" s="122">
        <v>10494</v>
      </c>
    </row>
    <row r="29" spans="1:8" ht="15.75">
      <c r="A29" s="119" t="s">
        <v>205</v>
      </c>
      <c r="B29" s="262" t="s">
        <v>383</v>
      </c>
      <c r="C29" s="262"/>
      <c r="D29" s="262"/>
      <c r="E29" s="262"/>
      <c r="F29" s="262"/>
      <c r="G29" s="121">
        <f>SUM(G25:G28)</f>
        <v>97745</v>
      </c>
      <c r="H29" s="121">
        <f>SUM(H25:H28)</f>
        <v>108239</v>
      </c>
    </row>
    <row r="30" spans="1:8" ht="12.75" customHeight="1">
      <c r="A30" s="119" t="s">
        <v>210</v>
      </c>
      <c r="B30" s="267" t="s">
        <v>393</v>
      </c>
      <c r="C30" s="267"/>
      <c r="D30" s="267"/>
      <c r="E30" s="267"/>
      <c r="F30" s="267"/>
      <c r="G30" s="122"/>
      <c r="H30" s="122"/>
    </row>
    <row r="31" spans="1:8" ht="12.75" customHeight="1">
      <c r="A31" s="119" t="s">
        <v>211</v>
      </c>
      <c r="B31" s="267" t="s">
        <v>394</v>
      </c>
      <c r="C31" s="267"/>
      <c r="D31" s="267"/>
      <c r="E31" s="267"/>
      <c r="F31" s="267"/>
      <c r="G31" s="122"/>
      <c r="H31" s="122"/>
    </row>
    <row r="32" spans="1:8" ht="15.75">
      <c r="A32" s="119" t="s">
        <v>213</v>
      </c>
      <c r="B32" s="262" t="s">
        <v>385</v>
      </c>
      <c r="C32" s="262"/>
      <c r="D32" s="262"/>
      <c r="E32" s="262"/>
      <c r="F32" s="262"/>
      <c r="G32" s="121">
        <f>SUM(G30:G31)</f>
        <v>0</v>
      </c>
      <c r="H32" s="121">
        <f>SUM(H30:H31)</f>
        <v>0</v>
      </c>
    </row>
    <row r="33" spans="1:8" ht="12.75" customHeight="1">
      <c r="A33" s="119" t="s">
        <v>215</v>
      </c>
      <c r="B33" s="267" t="s">
        <v>395</v>
      </c>
      <c r="C33" s="267"/>
      <c r="D33" s="267"/>
      <c r="E33" s="267"/>
      <c r="F33" s="267"/>
      <c r="G33" s="122"/>
      <c r="H33" s="122"/>
    </row>
    <row r="34" spans="1:8" ht="12.75" customHeight="1">
      <c r="A34" s="119" t="s">
        <v>217</v>
      </c>
      <c r="B34" s="264" t="s">
        <v>396</v>
      </c>
      <c r="C34" s="264"/>
      <c r="D34" s="264"/>
      <c r="E34" s="264"/>
      <c r="F34" s="264"/>
      <c r="G34" s="121">
        <f>SUM(G33)</f>
        <v>0</v>
      </c>
      <c r="H34" s="121">
        <f>SUM(H33)</f>
        <v>0</v>
      </c>
    </row>
    <row r="35" spans="1:8" ht="15.75">
      <c r="A35" s="119" t="s">
        <v>219</v>
      </c>
      <c r="B35" s="263" t="s">
        <v>397</v>
      </c>
      <c r="C35" s="263"/>
      <c r="D35" s="263"/>
      <c r="E35" s="263"/>
      <c r="F35" s="263"/>
      <c r="G35" s="122"/>
      <c r="H35" s="122"/>
    </row>
    <row r="36" spans="1:8" ht="15.75">
      <c r="A36" s="119" t="s">
        <v>220</v>
      </c>
      <c r="B36" s="263" t="s">
        <v>398</v>
      </c>
      <c r="C36" s="263"/>
      <c r="D36" s="263"/>
      <c r="E36" s="263"/>
      <c r="F36" s="263"/>
      <c r="G36" s="122"/>
      <c r="H36" s="121"/>
    </row>
    <row r="37" spans="1:8" ht="15.75">
      <c r="A37" s="119" t="s">
        <v>221</v>
      </c>
      <c r="B37" s="262" t="s">
        <v>386</v>
      </c>
      <c r="C37" s="262"/>
      <c r="D37" s="262"/>
      <c r="E37" s="262"/>
      <c r="F37" s="262"/>
      <c r="G37" s="121">
        <v>0</v>
      </c>
      <c r="H37" s="121">
        <f>SUM(H35:H36)</f>
        <v>0</v>
      </c>
    </row>
    <row r="38" spans="1:8" ht="15.75">
      <c r="A38" s="119" t="s">
        <v>226</v>
      </c>
      <c r="B38" s="262" t="s">
        <v>387</v>
      </c>
      <c r="C38" s="262"/>
      <c r="D38" s="262"/>
      <c r="E38" s="262"/>
      <c r="F38" s="262"/>
      <c r="G38" s="121">
        <f>G32+G34+G37</f>
        <v>0</v>
      </c>
      <c r="H38" s="121">
        <f>H32+H34+H37</f>
        <v>0</v>
      </c>
    </row>
    <row r="39" spans="1:8" ht="15.75">
      <c r="A39" s="119" t="s">
        <v>229</v>
      </c>
      <c r="B39" s="262" t="s">
        <v>388</v>
      </c>
      <c r="C39" s="262"/>
      <c r="D39" s="262"/>
      <c r="E39" s="262"/>
      <c r="F39" s="262"/>
      <c r="G39" s="121">
        <v>0</v>
      </c>
      <c r="H39" s="121">
        <v>0</v>
      </c>
    </row>
    <row r="40" spans="1:8" ht="15.75">
      <c r="A40" s="119" t="s">
        <v>231</v>
      </c>
      <c r="B40" s="263" t="s">
        <v>399</v>
      </c>
      <c r="C40" s="263"/>
      <c r="D40" s="263"/>
      <c r="E40" s="263"/>
      <c r="F40" s="263"/>
      <c r="G40" s="122"/>
      <c r="H40" s="122"/>
    </row>
    <row r="41" spans="1:8" ht="15.75">
      <c r="A41" s="119" t="s">
        <v>233</v>
      </c>
      <c r="B41" s="262" t="s">
        <v>389</v>
      </c>
      <c r="C41" s="262"/>
      <c r="D41" s="262"/>
      <c r="E41" s="262"/>
      <c r="F41" s="262"/>
      <c r="G41" s="121">
        <f>SUM(G40)</f>
        <v>0</v>
      </c>
      <c r="H41" s="121">
        <f>SUM(H40)</f>
        <v>0</v>
      </c>
    </row>
    <row r="42" spans="1:8" ht="15.75">
      <c r="A42" s="119" t="s">
        <v>235</v>
      </c>
      <c r="B42" s="262" t="s">
        <v>390</v>
      </c>
      <c r="C42" s="262"/>
      <c r="D42" s="262"/>
      <c r="E42" s="262"/>
      <c r="F42" s="262"/>
      <c r="G42" s="121">
        <f>G29+G38+G39+G41</f>
        <v>97745</v>
      </c>
      <c r="H42" s="121">
        <f>H29+H38+H39+H41</f>
        <v>108239</v>
      </c>
    </row>
  </sheetData>
  <sheetProtection selectLockedCells="1" selectUnlockedCells="1"/>
  <mergeCells count="39">
    <mergeCell ref="B40:F40"/>
    <mergeCell ref="B41:F41"/>
    <mergeCell ref="B42:F42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1:H1"/>
    <mergeCell ref="A3:H3"/>
    <mergeCell ref="A5:H5"/>
    <mergeCell ref="A6:H6"/>
    <mergeCell ref="B8:F8"/>
    <mergeCell ref="B9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Normal="95" zoomScalePageLayoutView="0" workbookViewId="0" topLeftCell="A1">
      <selection activeCell="B1" sqref="B1:F1"/>
    </sheetView>
  </sheetViews>
  <sheetFormatPr defaultColWidth="11.625" defaultRowHeight="12.75"/>
  <cols>
    <col min="1" max="1" width="5.75390625" style="0" customWidth="1"/>
    <col min="2" max="4" width="11.625" style="0" customWidth="1"/>
    <col min="5" max="5" width="16.625" style="0" customWidth="1"/>
    <col min="6" max="6" width="13.125" style="0" customWidth="1"/>
  </cols>
  <sheetData>
    <row r="1" spans="1:6" ht="15.75">
      <c r="A1" s="117"/>
      <c r="B1" s="258" t="s">
        <v>400</v>
      </c>
      <c r="C1" s="258"/>
      <c r="D1" s="258"/>
      <c r="E1" s="258"/>
      <c r="F1" s="258"/>
    </row>
    <row r="2" spans="1:6" ht="15.75">
      <c r="A2" s="117"/>
      <c r="B2" s="268"/>
      <c r="C2" s="268"/>
      <c r="D2" s="268"/>
      <c r="E2" s="117"/>
      <c r="F2" s="123"/>
    </row>
    <row r="3" spans="1:6" ht="15.75">
      <c r="A3" s="259" t="s">
        <v>53</v>
      </c>
      <c r="B3" s="259"/>
      <c r="C3" s="259"/>
      <c r="D3" s="259"/>
      <c r="E3" s="259"/>
      <c r="F3" s="259"/>
    </row>
    <row r="4" spans="1:6" ht="15.75">
      <c r="A4" s="117"/>
      <c r="B4" s="118"/>
      <c r="C4" s="118"/>
      <c r="D4" s="118"/>
      <c r="E4" s="117"/>
      <c r="F4" s="123"/>
    </row>
    <row r="5" spans="1:6" ht="15.75">
      <c r="A5" s="117"/>
      <c r="B5" s="259" t="s">
        <v>401</v>
      </c>
      <c r="C5" s="259"/>
      <c r="D5" s="259"/>
      <c r="E5" s="259"/>
      <c r="F5" s="259"/>
    </row>
    <row r="6" spans="1:6" ht="15.75">
      <c r="A6" s="117"/>
      <c r="B6" s="269" t="s">
        <v>2</v>
      </c>
      <c r="C6" s="269"/>
      <c r="D6" s="269"/>
      <c r="E6" s="269"/>
      <c r="F6" s="269"/>
    </row>
    <row r="7" spans="1:6" ht="15.75">
      <c r="A7" s="117"/>
      <c r="B7" s="117"/>
      <c r="C7" s="117"/>
      <c r="D7" s="117"/>
      <c r="E7" s="117"/>
      <c r="F7" s="124" t="s">
        <v>4</v>
      </c>
    </row>
    <row r="8" spans="1:6" ht="12.75" customHeight="1">
      <c r="A8" s="270" t="s">
        <v>402</v>
      </c>
      <c r="B8" s="271" t="s">
        <v>5</v>
      </c>
      <c r="C8" s="271"/>
      <c r="D8" s="271"/>
      <c r="E8" s="271"/>
      <c r="F8" s="271" t="s">
        <v>403</v>
      </c>
    </row>
    <row r="9" spans="1:6" ht="12.75">
      <c r="A9" s="270"/>
      <c r="B9" s="271"/>
      <c r="C9" s="271"/>
      <c r="D9" s="271"/>
      <c r="E9" s="271"/>
      <c r="F9" s="271"/>
    </row>
    <row r="10" spans="1:6" ht="15.75">
      <c r="A10" s="119" t="s">
        <v>41</v>
      </c>
      <c r="B10" s="272" t="s">
        <v>404</v>
      </c>
      <c r="C10" s="272"/>
      <c r="D10" s="272"/>
      <c r="E10" s="272"/>
      <c r="F10" s="125" t="s">
        <v>43</v>
      </c>
    </row>
    <row r="11" spans="1:6" ht="15.75">
      <c r="A11" s="119" t="s">
        <v>49</v>
      </c>
      <c r="B11" s="273" t="s">
        <v>405</v>
      </c>
      <c r="C11" s="273"/>
      <c r="D11" s="273"/>
      <c r="E11" s="273"/>
      <c r="F11" s="126">
        <v>20287004</v>
      </c>
    </row>
    <row r="12" spans="1:6" ht="15.75">
      <c r="A12" s="119" t="s">
        <v>51</v>
      </c>
      <c r="B12" s="263" t="s">
        <v>406</v>
      </c>
      <c r="C12" s="263"/>
      <c r="D12" s="263"/>
      <c r="E12" s="263"/>
      <c r="F12" s="126">
        <v>68190198</v>
      </c>
    </row>
    <row r="13" spans="1:6" ht="15.75">
      <c r="A13" s="119" t="s">
        <v>52</v>
      </c>
      <c r="B13" s="262" t="s">
        <v>407</v>
      </c>
      <c r="C13" s="262"/>
      <c r="D13" s="262"/>
      <c r="E13" s="262"/>
      <c r="F13" s="127">
        <f>F11-F12</f>
        <v>-47903194</v>
      </c>
    </row>
    <row r="14" spans="1:6" ht="15.75">
      <c r="A14" s="119" t="s">
        <v>54</v>
      </c>
      <c r="B14" s="273" t="s">
        <v>408</v>
      </c>
      <c r="C14" s="273"/>
      <c r="D14" s="273"/>
      <c r="E14" s="273"/>
      <c r="F14" s="126">
        <v>49476558</v>
      </c>
    </row>
    <row r="15" spans="1:6" ht="15.75">
      <c r="A15" s="119" t="s">
        <v>56</v>
      </c>
      <c r="B15" s="263" t="s">
        <v>409</v>
      </c>
      <c r="C15" s="263"/>
      <c r="D15" s="263"/>
      <c r="E15" s="263"/>
      <c r="F15" s="126">
        <v>0</v>
      </c>
    </row>
    <row r="16" spans="1:6" ht="15.75">
      <c r="A16" s="119" t="s">
        <v>58</v>
      </c>
      <c r="B16" s="262" t="s">
        <v>410</v>
      </c>
      <c r="C16" s="262"/>
      <c r="D16" s="262"/>
      <c r="E16" s="262"/>
      <c r="F16" s="127">
        <f>F14-F15</f>
        <v>49476558</v>
      </c>
    </row>
    <row r="17" spans="1:6" ht="15.75">
      <c r="A17" s="119" t="s">
        <v>59</v>
      </c>
      <c r="B17" s="262" t="s">
        <v>411</v>
      </c>
      <c r="C17" s="262"/>
      <c r="D17" s="262"/>
      <c r="E17" s="262"/>
      <c r="F17" s="127">
        <v>1573364</v>
      </c>
    </row>
    <row r="18" spans="1:6" ht="15.75">
      <c r="A18" s="119" t="s">
        <v>60</v>
      </c>
      <c r="B18" s="263" t="s">
        <v>412</v>
      </c>
      <c r="C18" s="263"/>
      <c r="D18" s="263"/>
      <c r="E18" s="263"/>
      <c r="F18" s="126">
        <v>0</v>
      </c>
    </row>
    <row r="19" spans="1:6" ht="15.75">
      <c r="A19" s="119" t="s">
        <v>62</v>
      </c>
      <c r="B19" s="263" t="s">
        <v>413</v>
      </c>
      <c r="C19" s="263"/>
      <c r="D19" s="263"/>
      <c r="E19" s="263"/>
      <c r="F19" s="126">
        <v>0</v>
      </c>
    </row>
    <row r="20" spans="1:6" ht="15.75">
      <c r="A20" s="119" t="s">
        <v>64</v>
      </c>
      <c r="B20" s="262" t="s">
        <v>414</v>
      </c>
      <c r="C20" s="262"/>
      <c r="D20" s="262"/>
      <c r="E20" s="262"/>
      <c r="F20" s="127">
        <v>0</v>
      </c>
    </row>
    <row r="21" spans="1:6" ht="15.75">
      <c r="A21" s="119" t="s">
        <v>67</v>
      </c>
      <c r="B21" s="263" t="s">
        <v>415</v>
      </c>
      <c r="C21" s="263"/>
      <c r="D21" s="263"/>
      <c r="E21" s="263"/>
      <c r="F21" s="126">
        <v>0</v>
      </c>
    </row>
    <row r="22" spans="1:6" ht="15.75">
      <c r="A22" s="119" t="s">
        <v>70</v>
      </c>
      <c r="B22" s="263" t="s">
        <v>416</v>
      </c>
      <c r="C22" s="263"/>
      <c r="D22" s="263"/>
      <c r="E22" s="263"/>
      <c r="F22" s="126">
        <v>0</v>
      </c>
    </row>
    <row r="23" spans="1:6" ht="15.75">
      <c r="A23" s="119" t="s">
        <v>72</v>
      </c>
      <c r="B23" s="262" t="s">
        <v>417</v>
      </c>
      <c r="C23" s="262"/>
      <c r="D23" s="262"/>
      <c r="E23" s="262"/>
      <c r="F23" s="127">
        <v>0</v>
      </c>
    </row>
    <row r="24" spans="1:6" ht="15.75">
      <c r="A24" s="119" t="s">
        <v>74</v>
      </c>
      <c r="B24" s="262" t="s">
        <v>418</v>
      </c>
      <c r="C24" s="262"/>
      <c r="D24" s="262"/>
      <c r="E24" s="262"/>
      <c r="F24" s="127">
        <v>0</v>
      </c>
    </row>
    <row r="25" spans="1:6" ht="15.75">
      <c r="A25" s="119" t="s">
        <v>76</v>
      </c>
      <c r="B25" s="262" t="s">
        <v>419</v>
      </c>
      <c r="C25" s="262"/>
      <c r="D25" s="262"/>
      <c r="E25" s="262"/>
      <c r="F25" s="127"/>
    </row>
    <row r="26" spans="1:6" ht="15.75">
      <c r="A26" s="119" t="s">
        <v>78</v>
      </c>
      <c r="B26" s="262" t="s">
        <v>420</v>
      </c>
      <c r="C26" s="262"/>
      <c r="D26" s="262"/>
      <c r="E26" s="262"/>
      <c r="F26" s="127">
        <v>0</v>
      </c>
    </row>
    <row r="27" spans="1:6" ht="15.75">
      <c r="A27" s="119" t="s">
        <v>80</v>
      </c>
      <c r="B27" s="262" t="s">
        <v>421</v>
      </c>
      <c r="C27" s="262"/>
      <c r="D27" s="262"/>
      <c r="E27" s="262"/>
      <c r="F27" s="127">
        <v>1573364</v>
      </c>
    </row>
    <row r="28" spans="1:6" ht="15.75">
      <c r="A28" s="119" t="s">
        <v>81</v>
      </c>
      <c r="B28" s="262" t="s">
        <v>422</v>
      </c>
      <c r="C28" s="262"/>
      <c r="D28" s="262"/>
      <c r="E28" s="262"/>
      <c r="F28" s="127">
        <v>0</v>
      </c>
    </row>
  </sheetData>
  <sheetProtection selectLockedCells="1" selectUnlockedCells="1"/>
  <mergeCells count="27">
    <mergeCell ref="B28:E28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1:F1"/>
    <mergeCell ref="B2:D2"/>
    <mergeCell ref="A3:F3"/>
    <mergeCell ref="B5:F5"/>
    <mergeCell ref="B6:F6"/>
    <mergeCell ref="A8:A9"/>
    <mergeCell ref="B8:E9"/>
    <mergeCell ref="F8:F9"/>
  </mergeCells>
  <printOptions gridLines="1" headings="1"/>
  <pageMargins left="0.7875" right="0.7875" top="0.7875" bottom="1.0631944444444446" header="0.511805555555555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2018-05-03T12:42:58Z</cp:lastPrinted>
  <dcterms:created xsi:type="dcterms:W3CDTF">2018-05-02T08:16:47Z</dcterms:created>
  <dcterms:modified xsi:type="dcterms:W3CDTF">2018-05-04T06:25:54Z</dcterms:modified>
  <cp:category/>
  <cp:version/>
  <cp:contentType/>
  <cp:contentStatus/>
</cp:coreProperties>
</file>