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2" activeTab="6"/>
  </bookViews>
  <sheets>
    <sheet name="Társulás mérleg" sheetId="1" r:id="rId1"/>
    <sheet name="Bevétel-kiadás Társ" sheetId="2" r:id="rId2"/>
    <sheet name="Óvoda bev" sheetId="3" r:id="rId3"/>
    <sheet name="Óvoda bev jogc," sheetId="4" r:id="rId4"/>
    <sheet name="Óvoda kiadás" sheetId="5" r:id="rId5"/>
    <sheet name="Önk hozzájárulás" sheetId="6" r:id="rId6"/>
    <sheet name="Tájékoztatási kötelezettség" sheetId="7" r:id="rId7"/>
  </sheets>
  <externalReferences>
    <externalReference r:id="rId10"/>
  </externalReferences>
  <definedNames>
    <definedName name="beruh">'[1]4.1. táj.'!#REF!</definedName>
    <definedName name="intézmények">NA()</definedName>
    <definedName name="_xlnm.Print_Area" localSheetId="0">'Társulás mérleg'!$A$1:$C$25</definedName>
  </definedNames>
  <calcPr fullCalcOnLoad="1"/>
</workbook>
</file>

<file path=xl/sharedStrings.xml><?xml version="1.0" encoding="utf-8"?>
<sst xmlns="http://schemas.openxmlformats.org/spreadsheetml/2006/main" count="573" uniqueCount="326">
  <si>
    <t>Révfülöp és Térsége Óvodai Intézményfenntartó Társulás</t>
  </si>
  <si>
    <t>Összevont költségvetési mérleg</t>
  </si>
  <si>
    <t>Ft</t>
  </si>
  <si>
    <t>Megnevezés</t>
  </si>
  <si>
    <t>Eredeti előirányzat</t>
  </si>
  <si>
    <t>Bevételek</t>
  </si>
  <si>
    <t xml:space="preserve"> B1  Működési célú támogatások</t>
  </si>
  <si>
    <t xml:space="preserve"> B4  Működési bevételek</t>
  </si>
  <si>
    <t xml:space="preserve"> B8  Finanszírozási bevételek</t>
  </si>
  <si>
    <t>Bevételek összesen</t>
  </si>
  <si>
    <t>Kiadások</t>
  </si>
  <si>
    <t>K1  Személyi juttatások</t>
  </si>
  <si>
    <t>K2  Munkaadókat terhelő járulékok</t>
  </si>
  <si>
    <t>K3  Dologi kiadások</t>
  </si>
  <si>
    <t>Kiadások összesen</t>
  </si>
  <si>
    <t>BEVÉTELEK</t>
  </si>
  <si>
    <t>Önkorm. és társ. ált. végreh.igazg.tevékenysége</t>
  </si>
  <si>
    <t>B408           Egyéb kapott kamat bevételek</t>
  </si>
  <si>
    <t xml:space="preserve">              Egyéb kapott kamatok és kamat jellegű bevét</t>
  </si>
  <si>
    <t>Támogatási célú finanszirozási műveletek</t>
  </si>
  <si>
    <t>B1607         Működési célú támogatások</t>
  </si>
  <si>
    <t xml:space="preserve">             Egyéb működési célú támog államházt belülről</t>
  </si>
  <si>
    <t>B813</t>
  </si>
  <si>
    <t>Előző évi kvi maradvány igénybevétele</t>
  </si>
  <si>
    <t xml:space="preserve">             Előző évi kvi maradvány igénybevétele</t>
  </si>
  <si>
    <t xml:space="preserve">Bevétel összesen: </t>
  </si>
  <si>
    <t>KIADÁSOK</t>
  </si>
  <si>
    <t>K337</t>
  </si>
  <si>
    <t>Egyéb szolgáltatások</t>
  </si>
  <si>
    <t>Bankköltség</t>
  </si>
  <si>
    <t>Támogatási célú finanszírozási műveletek</t>
  </si>
  <si>
    <t>K915          Finanszírozási kiadások</t>
  </si>
  <si>
    <t xml:space="preserve">               Központi, irányító szervi támogatás folyósítása</t>
  </si>
  <si>
    <t>Kiadások összesen:</t>
  </si>
  <si>
    <t>A</t>
  </si>
  <si>
    <t>B</t>
  </si>
  <si>
    <t>C</t>
  </si>
  <si>
    <t>D</t>
  </si>
  <si>
    <t>F</t>
  </si>
  <si>
    <t>1.</t>
  </si>
  <si>
    <t>2.</t>
  </si>
  <si>
    <t>3.</t>
  </si>
  <si>
    <t>RÉVFÜLÖP ÉS TÉRSÉGE NAPKÖZI OTTHONOS ÓVODA</t>
  </si>
  <si>
    <t>4.</t>
  </si>
  <si>
    <t>5.</t>
  </si>
  <si>
    <t>előirányzat - csoportonként</t>
  </si>
  <si>
    <t>6.</t>
  </si>
  <si>
    <t>7.</t>
  </si>
  <si>
    <t>8.</t>
  </si>
  <si>
    <t>9.</t>
  </si>
  <si>
    <t>Fínanszírozási műveletek</t>
  </si>
  <si>
    <t>10.</t>
  </si>
  <si>
    <t>B8</t>
  </si>
  <si>
    <t>Finanszírozási bevétel</t>
  </si>
  <si>
    <t>11.</t>
  </si>
  <si>
    <t>B816</t>
  </si>
  <si>
    <t xml:space="preserve">Egyéb működési célú támogatás </t>
  </si>
  <si>
    <t>12.</t>
  </si>
  <si>
    <t>Egyéb működési célú támogatás önkormányzatoktól</t>
  </si>
  <si>
    <t>13.</t>
  </si>
  <si>
    <t>Egyéb működési célú támogatás székhely községtől(óvodai )</t>
  </si>
  <si>
    <t>14.</t>
  </si>
  <si>
    <t>Egyéb működési célú támogatás székhely községtől(étkezés)</t>
  </si>
  <si>
    <t>15.</t>
  </si>
  <si>
    <t>Egyéb működési célú tám. székhely közs állami-oktatás</t>
  </si>
  <si>
    <t>16.</t>
  </si>
  <si>
    <t>Egyéb működési célú tám. székhely közs állami-étkezés</t>
  </si>
  <si>
    <t>17.</t>
  </si>
  <si>
    <t>18.</t>
  </si>
  <si>
    <t>19.</t>
  </si>
  <si>
    <t>Óvodai nevelés müködtetés feladatai</t>
  </si>
  <si>
    <t>20.</t>
  </si>
  <si>
    <t>B4</t>
  </si>
  <si>
    <t>Működési bevételek</t>
  </si>
  <si>
    <t>21.</t>
  </si>
  <si>
    <t>B408</t>
  </si>
  <si>
    <t>Egyéb kapott kamat bevételek</t>
  </si>
  <si>
    <t>22.</t>
  </si>
  <si>
    <t>23.</t>
  </si>
  <si>
    <t>Gyermek étkeztetés köznevelési intézményben</t>
  </si>
  <si>
    <t>24.</t>
  </si>
  <si>
    <t>25.</t>
  </si>
  <si>
    <t>B402</t>
  </si>
  <si>
    <t xml:space="preserve">Intézményi étkezési térítési díj </t>
  </si>
  <si>
    <t>26.</t>
  </si>
  <si>
    <t>27.</t>
  </si>
  <si>
    <t>28.</t>
  </si>
  <si>
    <t>B406</t>
  </si>
  <si>
    <t>Kiszámlázott Áfa</t>
  </si>
  <si>
    <t>29.</t>
  </si>
  <si>
    <t>B407</t>
  </si>
  <si>
    <t>30.</t>
  </si>
  <si>
    <t>Máshová nem sorolt gazdasági ügyek</t>
  </si>
  <si>
    <t>31.</t>
  </si>
  <si>
    <t>32.</t>
  </si>
  <si>
    <t>B405</t>
  </si>
  <si>
    <t>Ellátási díjak ( felnőtt térítési díj)</t>
  </si>
  <si>
    <t>33.</t>
  </si>
  <si>
    <t>34.</t>
  </si>
  <si>
    <t>BEVÉTELEK ÖSSZESEN:</t>
  </si>
  <si>
    <t>jogcím - csoportonként</t>
  </si>
  <si>
    <t>B8   Finanszírozási bevételek</t>
  </si>
  <si>
    <t>B81</t>
  </si>
  <si>
    <t>Belföldi finanszírozás bevételei</t>
  </si>
  <si>
    <t xml:space="preserve">Központi, irányító szervi támogatás </t>
  </si>
  <si>
    <t>Maradvány igénybevétele</t>
  </si>
  <si>
    <t>B4   Működési bevételek</t>
  </si>
  <si>
    <t>Kiszámlázott általános forgalmi adó</t>
  </si>
  <si>
    <t>Általános forgalmi adó visszatérítés</t>
  </si>
  <si>
    <t>Kamat bevételek</t>
  </si>
  <si>
    <t>E</t>
  </si>
  <si>
    <t>G</t>
  </si>
  <si>
    <t>H</t>
  </si>
  <si>
    <t>I</t>
  </si>
  <si>
    <t>J</t>
  </si>
  <si>
    <t>K</t>
  </si>
  <si>
    <t>Óvodai nevelés és ellátás szakmai feladatai                 091110</t>
  </si>
  <si>
    <t>K1</t>
  </si>
  <si>
    <t>Személyi juttatás</t>
  </si>
  <si>
    <t>K11</t>
  </si>
  <si>
    <t>Foglalkoztatottak személyi juttatása</t>
  </si>
  <si>
    <t xml:space="preserve">K1101 </t>
  </si>
  <si>
    <t>Törvény szerinti illetmények, munkabérek</t>
  </si>
  <si>
    <t>K1107</t>
  </si>
  <si>
    <t>Béren kívüli juttatások</t>
  </si>
  <si>
    <t>K1109</t>
  </si>
  <si>
    <t>Közlekedési költségtérítés</t>
  </si>
  <si>
    <t>K1113</t>
  </si>
  <si>
    <t>Fogl.egyéb szem.juttatásai</t>
  </si>
  <si>
    <t>K2</t>
  </si>
  <si>
    <t>Munkaadókat terhelő járulékok</t>
  </si>
  <si>
    <t>K21</t>
  </si>
  <si>
    <t>Szociális hozzájárulási adó 19,5 %</t>
  </si>
  <si>
    <t>K27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</si>
  <si>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</si>
  <si>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</si>
  <si>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</si>
  <si>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</si>
  <si>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</si>
  <si>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</si>
  <si>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anyagok</t>
  </si>
  <si>
    <t>K32</t>
  </si>
  <si>
    <t>Kommunikációs szolgáltatások</t>
  </si>
  <si>
    <t>K321</t>
  </si>
  <si>
    <t>Informatikai szolgáltatások,internet díj</t>
  </si>
  <si>
    <t>K322</t>
  </si>
  <si>
    <t>Egyéb kommunikációs szolg, telefondíj</t>
  </si>
  <si>
    <t>K35</t>
  </si>
  <si>
    <t>Különféle befizetések és egyéb dologi kiadások</t>
  </si>
  <si>
    <t>K351</t>
  </si>
  <si>
    <t>Működési célú előzetesen felszámított Áfa</t>
  </si>
  <si>
    <t>Létszám</t>
  </si>
  <si>
    <t>Óvodai nevelés és ellátás működtetési feladatai        091140</t>
  </si>
  <si>
    <t>35.</t>
  </si>
  <si>
    <t>36.</t>
  </si>
  <si>
    <t>K312</t>
  </si>
  <si>
    <t>Üzemeltetési anyagok beszerzése</t>
  </si>
  <si>
    <t>40.</t>
  </si>
  <si>
    <t>K33</t>
  </si>
  <si>
    <t>Szolgáltatási kiadások</t>
  </si>
  <si>
    <t>41.</t>
  </si>
  <si>
    <t>K331</t>
  </si>
  <si>
    <t>Közüzemi díjak</t>
  </si>
  <si>
    <t>42.</t>
  </si>
  <si>
    <t>Villamosenergia</t>
  </si>
  <si>
    <t>43.</t>
  </si>
  <si>
    <t>Gázenergia</t>
  </si>
  <si>
    <t>44.</t>
  </si>
  <si>
    <t>Víz- és csatornadíjak</t>
  </si>
  <si>
    <t>45.</t>
  </si>
  <si>
    <t>K334</t>
  </si>
  <si>
    <t>Karbantartási, kisjavítási szolgáltatások</t>
  </si>
  <si>
    <t>46.</t>
  </si>
  <si>
    <t>51.</t>
  </si>
  <si>
    <t>52.</t>
  </si>
  <si>
    <t>54.</t>
  </si>
  <si>
    <t>Összesen  óvodai nevelés kiadásai:</t>
  </si>
  <si>
    <t>55.</t>
  </si>
  <si>
    <t>56.</t>
  </si>
  <si>
    <t>Gyermekétkeztetés köznevelési intézményben        096015</t>
  </si>
  <si>
    <t>57.</t>
  </si>
  <si>
    <t>58.</t>
  </si>
  <si>
    <t>59.</t>
  </si>
  <si>
    <t>K1101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</si>
  <si>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</si>
  <si>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</si>
  <si>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</si>
  <si>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</si>
  <si>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</si>
  <si>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</si>
  <si>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</si>
  <si>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</si>
  <si>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</si>
  <si>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72.</t>
  </si>
  <si>
    <t>76.</t>
  </si>
  <si>
    <t xml:space="preserve">K313 </t>
  </si>
  <si>
    <t>Árubeszerzés</t>
  </si>
  <si>
    <t>77.</t>
  </si>
  <si>
    <t>Göngyöleg</t>
  </si>
  <si>
    <t>81.</t>
  </si>
  <si>
    <t>82.</t>
  </si>
  <si>
    <t>83.</t>
  </si>
  <si>
    <t>84.</t>
  </si>
  <si>
    <t>85.</t>
  </si>
  <si>
    <t>86.</t>
  </si>
  <si>
    <t>87.</t>
  </si>
  <si>
    <t>90.</t>
  </si>
  <si>
    <t>K34</t>
  </si>
  <si>
    <t>Kiküldetések, reklám és propaganda kiadások</t>
  </si>
  <si>
    <t>91.</t>
  </si>
  <si>
    <t>K341</t>
  </si>
  <si>
    <t>Kiküldetés kiadásai,belföldi kiküldetés</t>
  </si>
  <si>
    <t>92.</t>
  </si>
  <si>
    <t>93.</t>
  </si>
  <si>
    <t>Müködési célú előzetesen felszámított Áfa</t>
  </si>
  <si>
    <t>95.</t>
  </si>
  <si>
    <t>3 fő</t>
  </si>
  <si>
    <t>96.</t>
  </si>
  <si>
    <t>97.</t>
  </si>
  <si>
    <t>Máshová nem sorolt gazdasági ügyek (Munkahelyi v.)      049010</t>
  </si>
  <si>
    <t>98.</t>
  </si>
  <si>
    <t>99.</t>
  </si>
  <si>
    <t>100.</t>
  </si>
  <si>
    <t>101.</t>
  </si>
  <si>
    <t>102.</t>
  </si>
  <si>
    <t>103.</t>
  </si>
  <si>
    <t>104.</t>
  </si>
  <si>
    <t>105.</t>
  </si>
  <si>
    <t>107.</t>
  </si>
  <si>
    <t>108.</t>
  </si>
  <si>
    <t>109.</t>
  </si>
  <si>
    <t>110.</t>
  </si>
  <si>
    <t>113.</t>
  </si>
  <si>
    <t>Informatikai szolgáltatások</t>
  </si>
  <si>
    <t xml:space="preserve">Létszám </t>
  </si>
  <si>
    <t>2 fő</t>
  </si>
  <si>
    <t>ÖSSZESEN:</t>
  </si>
  <si>
    <t>Létszámkeret</t>
  </si>
  <si>
    <t>12 fő</t>
  </si>
  <si>
    <t>Révfülöp és Térsége Napközi Otthonos Óvoda</t>
  </si>
  <si>
    <t xml:space="preserve">  </t>
  </si>
  <si>
    <t>Költségvetési terv</t>
  </si>
  <si>
    <t>Bevétel</t>
  </si>
  <si>
    <t>Közoktatási feladatok támogatása</t>
  </si>
  <si>
    <t xml:space="preserve">  Óvodapedagógusok bértámogatása</t>
  </si>
  <si>
    <t xml:space="preserve">  Óvodaműködtetés támogatása</t>
  </si>
  <si>
    <t>Kamat bevétel</t>
  </si>
  <si>
    <t xml:space="preserve">Maradvány igénybevétel    </t>
  </si>
  <si>
    <t>Önkormányzatok támogatása</t>
  </si>
  <si>
    <t>Bevétel összesen</t>
  </si>
  <si>
    <t>Kiadás</t>
  </si>
  <si>
    <t>Járulékok</t>
  </si>
  <si>
    <t>Dologi kiadás</t>
  </si>
  <si>
    <t>Kiadás összesen</t>
  </si>
  <si>
    <t>Önkormányzatok támogatása óvodai nevelési feladatokhoz</t>
  </si>
  <si>
    <t>1 - 8 hó</t>
  </si>
  <si>
    <t>Ábrahámhegy</t>
  </si>
  <si>
    <t>fő</t>
  </si>
  <si>
    <t>Balatonrendes</t>
  </si>
  <si>
    <t>Salföld</t>
  </si>
  <si>
    <t xml:space="preserve">Révfülöp  </t>
  </si>
  <si>
    <t>egyéb települések</t>
  </si>
  <si>
    <t>(Révfülöp)</t>
  </si>
  <si>
    <t>9 - 12 hó</t>
  </si>
  <si>
    <t>Fizetendő önkormányzati hozzájárulás</t>
  </si>
  <si>
    <t>összesen átvett pénzeszköz</t>
  </si>
  <si>
    <t>Révfülöp</t>
  </si>
  <si>
    <t>össz.</t>
  </si>
  <si>
    <t>Tájékoztatási kötelezettség az Áht. 29/ A.§ szerinti bontásban</t>
  </si>
  <si>
    <t>2019.</t>
  </si>
  <si>
    <t>2020.</t>
  </si>
  <si>
    <t>Intézményi étkezési térítési díj</t>
  </si>
  <si>
    <t>Ellátási díjak (felnőtt étkezők)</t>
  </si>
  <si>
    <t>2021.</t>
  </si>
  <si>
    <t>1. melléklet a …../2019. (...).számú határozathoz</t>
  </si>
  <si>
    <t>2019. év</t>
  </si>
  <si>
    <t>2. melléklet a …../2019 (...).számú határozathoz</t>
  </si>
  <si>
    <t>3. melléklet a …../2019. (...).számú határozathoz</t>
  </si>
  <si>
    <t>2019. évi BEVÉTELEK részletezése</t>
  </si>
  <si>
    <t>4. melléklet a …../2019. (...).számú határozathoz</t>
  </si>
  <si>
    <t>2019 évi BEVÉTELEK részletezése</t>
  </si>
  <si>
    <t>5. melléklet a …../2019. (...).számú határozathoz</t>
  </si>
  <si>
    <t>2019. évi KIADÁSOK részletezése</t>
  </si>
  <si>
    <t>6. melléklet a …../2019. (...).számú határozathoz</t>
  </si>
  <si>
    <t>7. melléklet a …../2019. (...).számú határozathoz</t>
  </si>
  <si>
    <t>K6</t>
  </si>
  <si>
    <t>Beruházások</t>
  </si>
  <si>
    <t>K12</t>
  </si>
  <si>
    <t>Külső személyi juttatások</t>
  </si>
  <si>
    <t>K122</t>
  </si>
  <si>
    <t>Egyéb külső személyi juttatások (megbízási díj)</t>
  </si>
  <si>
    <t>Beruházási célú áfa</t>
  </si>
  <si>
    <t>K64</t>
  </si>
  <si>
    <t>K67</t>
  </si>
  <si>
    <t>Egyéb tárgyi eszközök beszerzése (udvari játékok)</t>
  </si>
  <si>
    <t>Informatikai eszközök beszerzése (laptop)</t>
  </si>
  <si>
    <t>6,75 fő</t>
  </si>
  <si>
    <t>11,75 fő</t>
  </si>
  <si>
    <t>4156772 Ft /42 fő /12hó</t>
  </si>
  <si>
    <t>8247,56* 8</t>
  </si>
  <si>
    <t>8247,56 * 4</t>
  </si>
  <si>
    <t>2022.</t>
  </si>
  <si>
    <t>37.</t>
  </si>
  <si>
    <t>38.</t>
  </si>
  <si>
    <t>39.</t>
  </si>
  <si>
    <t>47.</t>
  </si>
  <si>
    <t>48.</t>
  </si>
  <si>
    <t>49.</t>
  </si>
  <si>
    <t>50.</t>
  </si>
  <si>
    <t>53.</t>
  </si>
  <si>
    <t>65.</t>
  </si>
  <si>
    <t>70.</t>
  </si>
  <si>
    <t>71.</t>
  </si>
  <si>
    <t>73.</t>
  </si>
  <si>
    <t>74.</t>
  </si>
  <si>
    <t>75.</t>
  </si>
  <si>
    <t>78.</t>
  </si>
  <si>
    <t>79.</t>
  </si>
  <si>
    <t>80.</t>
  </si>
  <si>
    <t>88.</t>
  </si>
  <si>
    <t>89.</t>
  </si>
  <si>
    <t>94.</t>
  </si>
  <si>
    <t>106.</t>
  </si>
  <si>
    <t>111.</t>
  </si>
  <si>
    <t>112.</t>
  </si>
  <si>
    <t>K6  Beruházások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</si>
</sst>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55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 CE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30"/>
      <name val="Arial"/>
      <family val="2"/>
    </font>
    <font>
      <sz val="10"/>
      <color indexed="30"/>
      <name val="Arial CE"/>
      <family val="2"/>
    </font>
    <font>
      <b/>
      <sz val="12"/>
      <color indexed="8"/>
      <name val="Arial"/>
      <family val="2"/>
    </font>
    <font>
      <sz val="12"/>
      <name val="Arial CE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0" fontId="14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55" applyFont="1" applyAlignment="1">
      <alignment horizontal="right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>
      <alignment/>
      <protection/>
    </xf>
    <xf numFmtId="0" fontId="8" fillId="0" borderId="0" xfId="0" applyFont="1" applyAlignment="1">
      <alignment/>
    </xf>
    <xf numFmtId="0" fontId="7" fillId="0" borderId="13" xfId="55" applyFont="1" applyBorder="1">
      <alignment/>
      <protection/>
    </xf>
    <xf numFmtId="0" fontId="6" fillId="0" borderId="14" xfId="55" applyFont="1" applyBorder="1">
      <alignment/>
      <protection/>
    </xf>
    <xf numFmtId="0" fontId="6" fillId="0" borderId="15" xfId="55" applyFont="1" applyBorder="1">
      <alignment/>
      <protection/>
    </xf>
    <xf numFmtId="0" fontId="6" fillId="0" borderId="16" xfId="55" applyFont="1" applyBorder="1">
      <alignment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7" fillId="0" borderId="19" xfId="55" applyFont="1" applyBorder="1">
      <alignment/>
      <protection/>
    </xf>
    <xf numFmtId="0" fontId="6" fillId="0" borderId="20" xfId="55" applyFont="1" applyBorder="1">
      <alignment/>
      <protection/>
    </xf>
    <xf numFmtId="0" fontId="6" fillId="0" borderId="19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15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22" xfId="55" applyFont="1" applyBorder="1">
      <alignment/>
      <protection/>
    </xf>
    <xf numFmtId="0" fontId="7" fillId="0" borderId="23" xfId="55" applyFont="1" applyBorder="1">
      <alignment/>
      <protection/>
    </xf>
    <xf numFmtId="0" fontId="6" fillId="0" borderId="24" xfId="55" applyFont="1" applyBorder="1">
      <alignment/>
      <protection/>
    </xf>
    <xf numFmtId="0" fontId="7" fillId="0" borderId="25" xfId="55" applyFont="1" applyBorder="1">
      <alignment/>
      <protection/>
    </xf>
    <xf numFmtId="0" fontId="6" fillId="0" borderId="26" xfId="55" applyFont="1" applyBorder="1">
      <alignment/>
      <protection/>
    </xf>
    <xf numFmtId="0" fontId="6" fillId="0" borderId="27" xfId="55" applyFont="1" applyBorder="1">
      <alignment/>
      <protection/>
    </xf>
    <xf numFmtId="3" fontId="6" fillId="0" borderId="20" xfId="55" applyNumberFormat="1" applyFont="1" applyBorder="1">
      <alignment/>
      <protection/>
    </xf>
    <xf numFmtId="3" fontId="6" fillId="0" borderId="27" xfId="55" applyNumberFormat="1" applyFont="1" applyBorder="1">
      <alignment/>
      <protection/>
    </xf>
    <xf numFmtId="0" fontId="0" fillId="0" borderId="0" xfId="0" applyAlignment="1">
      <alignment horizontal="left"/>
    </xf>
    <xf numFmtId="0" fontId="6" fillId="0" borderId="22" xfId="55" applyFont="1" applyBorder="1">
      <alignment/>
      <protection/>
    </xf>
    <xf numFmtId="0" fontId="6" fillId="0" borderId="23" xfId="55" applyFont="1" applyBorder="1">
      <alignment/>
      <protection/>
    </xf>
    <xf numFmtId="3" fontId="9" fillId="0" borderId="20" xfId="55" applyNumberFormat="1" applyFont="1" applyBorder="1">
      <alignment/>
      <protection/>
    </xf>
    <xf numFmtId="0" fontId="7" fillId="0" borderId="18" xfId="55" applyFont="1" applyBorder="1">
      <alignment/>
      <protection/>
    </xf>
    <xf numFmtId="3" fontId="7" fillId="0" borderId="20" xfId="55" applyNumberFormat="1" applyFont="1" applyBorder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5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5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0" fillId="0" borderId="26" xfId="0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2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/>
    </xf>
    <xf numFmtId="3" fontId="13" fillId="0" borderId="2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49" fontId="11" fillId="0" borderId="25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0" fillId="0" borderId="25" xfId="0" applyNumberFormat="1" applyFont="1" applyBorder="1" applyAlignment="1">
      <alignment/>
    </xf>
    <xf numFmtId="3" fontId="10" fillId="33" borderId="2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0" borderId="26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1" fillId="0" borderId="12" xfId="0" applyNumberFormat="1" applyFont="1" applyBorder="1" applyAlignment="1">
      <alignment horizontal="center"/>
    </xf>
    <xf numFmtId="0" fontId="15" fillId="0" borderId="0" xfId="40" applyFont="1">
      <alignment/>
      <protection/>
    </xf>
    <xf numFmtId="0" fontId="14" fillId="0" borderId="0" xfId="40">
      <alignment/>
      <protection/>
    </xf>
    <xf numFmtId="0" fontId="16" fillId="0" borderId="0" xfId="40" applyFont="1">
      <alignment/>
      <protection/>
    </xf>
    <xf numFmtId="0" fontId="17" fillId="0" borderId="0" xfId="40" applyFont="1">
      <alignment/>
      <protection/>
    </xf>
    <xf numFmtId="0" fontId="17" fillId="0" borderId="0" xfId="40" applyFont="1" applyAlignment="1">
      <alignment horizontal="center"/>
      <protection/>
    </xf>
    <xf numFmtId="0" fontId="17" fillId="0" borderId="29" xfId="40" applyFont="1" applyBorder="1" applyAlignment="1">
      <alignment horizontal="center"/>
      <protection/>
    </xf>
    <xf numFmtId="0" fontId="14" fillId="0" borderId="30" xfId="40" applyBorder="1">
      <alignment/>
      <protection/>
    </xf>
    <xf numFmtId="3" fontId="17" fillId="0" borderId="29" xfId="40" applyNumberFormat="1" applyFont="1" applyBorder="1">
      <alignment/>
      <protection/>
    </xf>
    <xf numFmtId="3" fontId="14" fillId="0" borderId="30" xfId="40" applyNumberFormat="1" applyBorder="1">
      <alignment/>
      <protection/>
    </xf>
    <xf numFmtId="0" fontId="14" fillId="0" borderId="0" xfId="40" applyFont="1">
      <alignment/>
      <protection/>
    </xf>
    <xf numFmtId="3" fontId="18" fillId="0" borderId="29" xfId="40" applyNumberFormat="1" applyFont="1" applyBorder="1">
      <alignment/>
      <protection/>
    </xf>
    <xf numFmtId="3" fontId="19" fillId="0" borderId="30" xfId="40" applyNumberFormat="1" applyFont="1" applyBorder="1">
      <alignment/>
      <protection/>
    </xf>
    <xf numFmtId="3" fontId="16" fillId="0" borderId="29" xfId="40" applyNumberFormat="1" applyFont="1" applyBorder="1">
      <alignment/>
      <protection/>
    </xf>
    <xf numFmtId="3" fontId="15" fillId="0" borderId="30" xfId="40" applyNumberFormat="1" applyFont="1" applyBorder="1">
      <alignment/>
      <protection/>
    </xf>
    <xf numFmtId="3" fontId="17" fillId="0" borderId="29" xfId="40" applyNumberFormat="1" applyFont="1" applyBorder="1" applyAlignment="1">
      <alignment horizontal="center"/>
      <protection/>
    </xf>
    <xf numFmtId="3" fontId="14" fillId="0" borderId="30" xfId="40" applyNumberFormat="1" applyBorder="1" applyAlignment="1">
      <alignment horizontal="center"/>
      <protection/>
    </xf>
    <xf numFmtId="0" fontId="15" fillId="0" borderId="0" xfId="40" applyFont="1" applyBorder="1" applyAlignment="1">
      <alignment horizontal="left"/>
      <protection/>
    </xf>
    <xf numFmtId="0" fontId="15" fillId="0" borderId="0" xfId="40" applyFont="1" applyBorder="1">
      <alignment/>
      <protection/>
    </xf>
    <xf numFmtId="0" fontId="17" fillId="34" borderId="0" xfId="40" applyFont="1" applyFill="1">
      <alignment/>
      <protection/>
    </xf>
    <xf numFmtId="0" fontId="20" fillId="0" borderId="0" xfId="40" applyFont="1">
      <alignment/>
      <protection/>
    </xf>
    <xf numFmtId="0" fontId="16" fillId="35" borderId="0" xfId="40" applyFont="1" applyFill="1" applyAlignment="1">
      <alignment horizontal="center"/>
      <protection/>
    </xf>
    <xf numFmtId="0" fontId="17" fillId="35" borderId="0" xfId="40" applyFont="1" applyFill="1">
      <alignment/>
      <protection/>
    </xf>
    <xf numFmtId="0" fontId="16" fillId="0" borderId="0" xfId="40" applyFont="1" applyAlignment="1">
      <alignment horizontal="center"/>
      <protection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49" fontId="11" fillId="36" borderId="25" xfId="0" applyNumberFormat="1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3" fontId="11" fillId="36" borderId="27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right"/>
    </xf>
    <xf numFmtId="1" fontId="17" fillId="0" borderId="0" xfId="40" applyNumberFormat="1" applyFont="1">
      <alignment/>
      <protection/>
    </xf>
    <xf numFmtId="1" fontId="16" fillId="35" borderId="0" xfId="40" applyNumberFormat="1" applyFont="1" applyFill="1">
      <alignment/>
      <protection/>
    </xf>
    <xf numFmtId="2" fontId="17" fillId="34" borderId="0" xfId="40" applyNumberFormat="1" applyFont="1" applyFill="1">
      <alignment/>
      <protection/>
    </xf>
    <xf numFmtId="1" fontId="20" fillId="0" borderId="0" xfId="40" applyNumberFormat="1" applyFont="1">
      <alignment/>
      <protection/>
    </xf>
    <xf numFmtId="1" fontId="20" fillId="35" borderId="0" xfId="40" applyNumberFormat="1" applyFont="1" applyFill="1">
      <alignment/>
      <protection/>
    </xf>
    <xf numFmtId="1" fontId="20" fillId="37" borderId="0" xfId="40" applyNumberFormat="1" applyFont="1" applyFill="1">
      <alignment/>
      <protection/>
    </xf>
    <xf numFmtId="1" fontId="17" fillId="35" borderId="0" xfId="40" applyNumberFormat="1" applyFont="1" applyFill="1">
      <alignment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2" xfId="55" applyFont="1" applyBorder="1" applyAlignment="1">
      <alignment horizont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right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1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0" fillId="0" borderId="25" xfId="0" applyFont="1" applyBorder="1" applyAlignment="1">
      <alignment horizontal="right"/>
    </xf>
    <xf numFmtId="0" fontId="16" fillId="0" borderId="29" xfId="40" applyFont="1" applyBorder="1" applyAlignment="1">
      <alignment horizontal="left"/>
      <protection/>
    </xf>
    <xf numFmtId="0" fontId="17" fillId="0" borderId="29" xfId="40" applyFont="1" applyBorder="1" applyAlignment="1">
      <alignment horizontal="left"/>
      <protection/>
    </xf>
    <xf numFmtId="0" fontId="18" fillId="0" borderId="29" xfId="40" applyFont="1" applyBorder="1" applyAlignment="1">
      <alignment horizontal="left" vertical="center"/>
      <protection/>
    </xf>
    <xf numFmtId="0" fontId="17" fillId="0" borderId="29" xfId="40" applyFont="1" applyBorder="1" applyAlignment="1">
      <alignment horizontal="left" vertical="center"/>
      <protection/>
    </xf>
    <xf numFmtId="0" fontId="17" fillId="0" borderId="29" xfId="40" applyFont="1" applyBorder="1">
      <alignment/>
      <protection/>
    </xf>
    <xf numFmtId="0" fontId="17" fillId="0" borderId="29" xfId="40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5" zoomScalePageLayoutView="0" workbookViewId="0" topLeftCell="A1">
      <selection activeCell="C13" sqref="C13"/>
    </sheetView>
  </sheetViews>
  <sheetFormatPr defaultColWidth="11.625" defaultRowHeight="15.75" customHeight="1"/>
  <cols>
    <col min="1" max="1" width="5.375" style="1" customWidth="1"/>
    <col min="2" max="2" width="53.00390625" style="2" customWidth="1"/>
    <col min="3" max="3" width="30.00390625" style="1" customWidth="1"/>
    <col min="4" max="246" width="9.125" style="1" customWidth="1"/>
    <col min="247" max="254" width="9.125" style="0" customWidth="1"/>
  </cols>
  <sheetData>
    <row r="1" spans="1:3" ht="18" customHeight="1">
      <c r="A1" s="171" t="s">
        <v>274</v>
      </c>
      <c r="B1" s="171"/>
      <c r="C1" s="171"/>
    </row>
    <row r="2" spans="1:3" ht="18" customHeight="1">
      <c r="A2" s="3"/>
      <c r="B2" s="4"/>
      <c r="C2" s="5"/>
    </row>
    <row r="3" spans="1:3" ht="18" customHeight="1">
      <c r="A3" s="172" t="s">
        <v>0</v>
      </c>
      <c r="B3" s="172"/>
      <c r="C3" s="172"/>
    </row>
    <row r="4" spans="1:3" ht="18" customHeight="1">
      <c r="A4" s="172" t="s">
        <v>275</v>
      </c>
      <c r="B4" s="172"/>
      <c r="C4" s="172"/>
    </row>
    <row r="5" spans="1:3" ht="18" customHeight="1">
      <c r="A5" s="6"/>
      <c r="B5" s="6"/>
      <c r="C5" s="6"/>
    </row>
    <row r="6" spans="1:4" s="7" customFormat="1" ht="18" customHeight="1">
      <c r="A6" s="173" t="s">
        <v>1</v>
      </c>
      <c r="B6" s="173"/>
      <c r="C6" s="173"/>
      <c r="D6" s="1"/>
    </row>
    <row r="7" spans="1:4" s="7" customFormat="1" ht="18" customHeight="1">
      <c r="A7" s="8"/>
      <c r="B7" s="8"/>
      <c r="C7" s="8"/>
      <c r="D7" s="1"/>
    </row>
    <row r="8" spans="1:4" s="7" customFormat="1" ht="18" customHeight="1">
      <c r="A8" s="8"/>
      <c r="B8" s="8"/>
      <c r="C8" s="9" t="s">
        <v>2</v>
      </c>
      <c r="D8" s="1"/>
    </row>
    <row r="9" spans="1:3" ht="18" customHeight="1">
      <c r="A9" s="169" t="s">
        <v>3</v>
      </c>
      <c r="B9" s="169"/>
      <c r="C9" s="170" t="s">
        <v>4</v>
      </c>
    </row>
    <row r="10" spans="1:6" ht="18" customHeight="1">
      <c r="A10" s="169"/>
      <c r="B10" s="169"/>
      <c r="C10" s="170"/>
      <c r="F10" s="10"/>
    </row>
    <row r="11" spans="1:3" ht="18" customHeight="1">
      <c r="A11" s="11" t="s">
        <v>5</v>
      </c>
      <c r="B11" s="12"/>
      <c r="C11" s="13"/>
    </row>
    <row r="12" spans="1:3" ht="18" customHeight="1">
      <c r="A12" s="14" t="s">
        <v>6</v>
      </c>
      <c r="B12" s="15"/>
      <c r="C12" s="13">
        <f>'Bevétel-kiadás Társ'!F18</f>
        <v>55596130</v>
      </c>
    </row>
    <row r="13" spans="1:3" ht="18" customHeight="1">
      <c r="A13" s="14" t="s">
        <v>7</v>
      </c>
      <c r="B13" s="15"/>
      <c r="C13" s="13">
        <f>'Óvoda bev'!I21+'Óvoda bev'!I25+'Óvoda bev'!I29</f>
        <v>20956000</v>
      </c>
    </row>
    <row r="14" spans="1:4" ht="18" customHeight="1">
      <c r="A14" s="14" t="s">
        <v>8</v>
      </c>
      <c r="B14" s="15"/>
      <c r="C14" s="13">
        <f>'Bevétel-kiadás Társ'!F20</f>
        <v>0</v>
      </c>
      <c r="D14" s="2"/>
    </row>
    <row r="15" spans="1:3" ht="18" customHeight="1">
      <c r="A15" s="11" t="s">
        <v>9</v>
      </c>
      <c r="B15" s="12"/>
      <c r="C15" s="16">
        <f>SUM(C12:C14)</f>
        <v>76552130</v>
      </c>
    </row>
    <row r="16" spans="1:3" ht="18" customHeight="1">
      <c r="A16" s="17"/>
      <c r="B16" s="17"/>
      <c r="C16" s="17"/>
    </row>
    <row r="17" spans="1:3" ht="18" customHeight="1">
      <c r="A17" s="17"/>
      <c r="B17" s="17"/>
      <c r="C17" s="17"/>
    </row>
    <row r="18" spans="1:3" ht="18" customHeight="1">
      <c r="A18" s="169" t="s">
        <v>3</v>
      </c>
      <c r="B18" s="169"/>
      <c r="C18" s="170" t="s">
        <v>4</v>
      </c>
    </row>
    <row r="19" spans="1:3" ht="18" customHeight="1">
      <c r="A19" s="169"/>
      <c r="B19" s="169"/>
      <c r="C19" s="170"/>
    </row>
    <row r="20" spans="1:3" ht="18" customHeight="1">
      <c r="A20" s="11" t="s">
        <v>10</v>
      </c>
      <c r="B20" s="12"/>
      <c r="C20" s="18"/>
    </row>
    <row r="21" spans="1:3" ht="18" customHeight="1">
      <c r="A21" s="19" t="s">
        <v>11</v>
      </c>
      <c r="B21" s="15"/>
      <c r="C21" s="13">
        <f>'Óvoda kiadás'!K11+'Óvoda kiadás'!K52+'Óvoda kiadás'!K83</f>
        <v>33580130</v>
      </c>
    </row>
    <row r="22" spans="1:3" ht="18" customHeight="1">
      <c r="A22" s="19" t="s">
        <v>12</v>
      </c>
      <c r="B22" s="15"/>
      <c r="C22" s="13">
        <f>'Óvoda kiadás'!K19+'Óvoda kiadás'!K58+'Óvoda kiadás'!K89</f>
        <v>6765000</v>
      </c>
    </row>
    <row r="23" spans="1:3" ht="18" customHeight="1">
      <c r="A23" s="19" t="s">
        <v>13</v>
      </c>
      <c r="B23" s="15"/>
      <c r="C23" s="13">
        <f>'Óvoda kiadás'!K22+'Óvoda kiadás'!K33+'Óvoda kiadás'!K61+'Óvoda kiadás'!K92+'Bevétel-kiadás Társ'!F31</f>
        <v>34607000</v>
      </c>
    </row>
    <row r="24" spans="1:3" ht="18" customHeight="1">
      <c r="A24" s="19" t="s">
        <v>285</v>
      </c>
      <c r="B24" s="15" t="s">
        <v>286</v>
      </c>
      <c r="C24" s="13">
        <f>'Óvoda kiadás'!K45</f>
        <v>1600000</v>
      </c>
    </row>
    <row r="25" spans="1:3" ht="18" customHeight="1">
      <c r="A25" s="11" t="s">
        <v>14</v>
      </c>
      <c r="B25" s="12"/>
      <c r="C25" s="16">
        <f>SUM(C21:C24)</f>
        <v>76552130</v>
      </c>
    </row>
  </sheetData>
  <sheetProtection selectLockedCells="1" selectUnlockedCells="1"/>
  <mergeCells count="8">
    <mergeCell ref="A18:B19"/>
    <mergeCell ref="C18:C19"/>
    <mergeCell ref="A1:C1"/>
    <mergeCell ref="A3:C3"/>
    <mergeCell ref="A4:C4"/>
    <mergeCell ref="A6:C6"/>
    <mergeCell ref="A9:B10"/>
    <mergeCell ref="C9:C10"/>
  </mergeCells>
  <printOptions headings="1"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F21" sqref="F21"/>
    </sheetView>
  </sheetViews>
  <sheetFormatPr defaultColWidth="11.625" defaultRowHeight="12.75"/>
  <cols>
    <col min="1" max="4" width="9.125" style="0" customWidth="1"/>
    <col min="5" max="5" width="17.875" style="0" customWidth="1"/>
    <col min="6" max="6" width="17.375" style="0" customWidth="1"/>
    <col min="7" max="254" width="9.125" style="0" customWidth="1"/>
  </cols>
  <sheetData>
    <row r="1" spans="1:6" ht="15.75" customHeight="1">
      <c r="A1" s="176" t="s">
        <v>276</v>
      </c>
      <c r="B1" s="176"/>
      <c r="C1" s="176"/>
      <c r="D1" s="176"/>
      <c r="E1" s="176"/>
      <c r="F1" s="176"/>
    </row>
    <row r="2" spans="1:6" ht="15.75" customHeight="1">
      <c r="A2" s="20"/>
      <c r="B2" s="20"/>
      <c r="C2" s="20"/>
      <c r="D2" s="20"/>
      <c r="E2" s="20"/>
      <c r="F2" s="20"/>
    </row>
    <row r="3" spans="1:6" ht="15.75">
      <c r="A3" s="21"/>
      <c r="B3" s="21"/>
      <c r="C3" s="21"/>
      <c r="D3" s="22"/>
      <c r="E3" s="22"/>
      <c r="F3" s="22"/>
    </row>
    <row r="4" spans="1:6" ht="15" customHeight="1">
      <c r="A4" s="177" t="s">
        <v>0</v>
      </c>
      <c r="B4" s="177"/>
      <c r="C4" s="177"/>
      <c r="D4" s="177"/>
      <c r="E4" s="177"/>
      <c r="F4" s="177"/>
    </row>
    <row r="5" spans="1:6" ht="15.75">
      <c r="A5" s="23"/>
      <c r="B5" s="23"/>
      <c r="C5" s="23"/>
      <c r="D5" s="23"/>
      <c r="E5" s="23"/>
      <c r="F5" s="23"/>
    </row>
    <row r="6" spans="1:6" ht="15.75">
      <c r="A6" s="23"/>
      <c r="B6" s="23"/>
      <c r="C6" s="23"/>
      <c r="D6" s="23"/>
      <c r="E6" s="23"/>
      <c r="F6" s="23"/>
    </row>
    <row r="7" spans="1:8" ht="15.75">
      <c r="A7" s="177" t="s">
        <v>15</v>
      </c>
      <c r="B7" s="177"/>
      <c r="C7" s="177"/>
      <c r="D7" s="177"/>
      <c r="E7" s="177"/>
      <c r="F7" s="177"/>
      <c r="H7" s="24"/>
    </row>
    <row r="8" spans="1:6" ht="15.75">
      <c r="A8" s="23"/>
      <c r="B8" s="23"/>
      <c r="C8" s="23"/>
      <c r="D8" s="23"/>
      <c r="E8" s="23"/>
      <c r="F8" s="20" t="s">
        <v>2</v>
      </c>
    </row>
    <row r="9" spans="1:6" ht="15.75" customHeight="1">
      <c r="A9" s="174" t="s">
        <v>3</v>
      </c>
      <c r="B9" s="174"/>
      <c r="C9" s="174"/>
      <c r="D9" s="174"/>
      <c r="E9" s="174"/>
      <c r="F9" s="175" t="s">
        <v>4</v>
      </c>
    </row>
    <row r="10" spans="1:6" ht="15.75" customHeight="1">
      <c r="A10" s="174"/>
      <c r="B10" s="174"/>
      <c r="C10" s="174"/>
      <c r="D10" s="174"/>
      <c r="E10" s="174"/>
      <c r="F10" s="175"/>
    </row>
    <row r="11" spans="1:6" ht="15.75">
      <c r="A11" s="25" t="s">
        <v>16</v>
      </c>
      <c r="B11" s="26"/>
      <c r="C11" s="26"/>
      <c r="D11" s="26"/>
      <c r="E11" s="27"/>
      <c r="F11" s="28"/>
    </row>
    <row r="12" spans="1:6" ht="15.75">
      <c r="A12" s="29"/>
      <c r="B12" s="30"/>
      <c r="C12" s="30"/>
      <c r="D12" s="30"/>
      <c r="E12" s="31">
        <v>11130</v>
      </c>
      <c r="F12" s="32"/>
    </row>
    <row r="13" spans="1:6" ht="15.75">
      <c r="A13" s="25" t="s">
        <v>17</v>
      </c>
      <c r="B13" s="26"/>
      <c r="C13" s="26"/>
      <c r="D13" s="26"/>
      <c r="E13" s="27"/>
      <c r="F13" s="28"/>
    </row>
    <row r="14" spans="1:6" ht="15.75">
      <c r="A14" s="30" t="s">
        <v>18</v>
      </c>
      <c r="B14" s="30"/>
      <c r="C14" s="30"/>
      <c r="D14" s="30"/>
      <c r="E14" s="33"/>
      <c r="F14" s="32">
        <v>0</v>
      </c>
    </row>
    <row r="15" spans="1:6" ht="15.75">
      <c r="A15" s="25" t="s">
        <v>19</v>
      </c>
      <c r="B15" s="34"/>
      <c r="C15" s="34"/>
      <c r="D15" s="34"/>
      <c r="E15" s="35"/>
      <c r="F15" s="28"/>
    </row>
    <row r="16" spans="1:6" ht="15.75">
      <c r="A16" s="36"/>
      <c r="B16" s="37"/>
      <c r="C16" s="37"/>
      <c r="D16" s="37"/>
      <c r="E16" s="38">
        <v>18030</v>
      </c>
      <c r="F16" s="39"/>
    </row>
    <row r="17" spans="1:6" ht="15.75">
      <c r="A17" s="40" t="s">
        <v>20</v>
      </c>
      <c r="B17" s="23"/>
      <c r="C17" s="23"/>
      <c r="D17" s="23"/>
      <c r="E17" s="41"/>
      <c r="F17" s="42"/>
    </row>
    <row r="18" spans="1:6" ht="15.75">
      <c r="A18" s="29" t="s">
        <v>21</v>
      </c>
      <c r="B18" s="30"/>
      <c r="C18" s="30"/>
      <c r="D18" s="30"/>
      <c r="E18" s="33"/>
      <c r="F18" s="43">
        <v>55596130</v>
      </c>
    </row>
    <row r="19" spans="1:7" ht="15.75">
      <c r="A19" s="25" t="s">
        <v>22</v>
      </c>
      <c r="B19" s="34" t="s">
        <v>23</v>
      </c>
      <c r="C19" s="34"/>
      <c r="D19" s="34"/>
      <c r="E19" s="35"/>
      <c r="F19" s="44"/>
      <c r="G19" s="45"/>
    </row>
    <row r="20" spans="1:6" ht="15.75">
      <c r="A20" s="46" t="s">
        <v>24</v>
      </c>
      <c r="B20" s="46"/>
      <c r="C20" s="46"/>
      <c r="D20" s="46"/>
      <c r="E20" s="47"/>
      <c r="F20" s="48">
        <v>0</v>
      </c>
    </row>
    <row r="21" spans="1:6" ht="15.75">
      <c r="A21" s="29"/>
      <c r="B21" s="30"/>
      <c r="C21" s="30"/>
      <c r="D21" s="49" t="s">
        <v>25</v>
      </c>
      <c r="E21" s="31"/>
      <c r="F21" s="50">
        <f>F20+F18+F14</f>
        <v>55596130</v>
      </c>
    </row>
    <row r="22" spans="1:6" ht="15.75">
      <c r="A22" s="51"/>
      <c r="B22" s="51"/>
      <c r="C22" s="51"/>
      <c r="D22" s="51"/>
      <c r="E22" s="51"/>
      <c r="F22" s="51"/>
    </row>
    <row r="23" spans="1:6" ht="15.75">
      <c r="A23" s="51"/>
      <c r="B23" s="51"/>
      <c r="C23" s="51"/>
      <c r="D23" s="51"/>
      <c r="E23" s="51"/>
      <c r="F23" s="51"/>
    </row>
    <row r="24" spans="1:6" ht="15.75">
      <c r="A24" s="178" t="s">
        <v>26</v>
      </c>
      <c r="B24" s="178"/>
      <c r="C24" s="178"/>
      <c r="D24" s="178"/>
      <c r="E24" s="178"/>
      <c r="F24" s="178"/>
    </row>
    <row r="25" spans="1:6" ht="15.75">
      <c r="A25" s="52"/>
      <c r="B25" s="52"/>
      <c r="C25" s="52"/>
      <c r="D25" s="52"/>
      <c r="E25" s="52"/>
      <c r="F25" s="52"/>
    </row>
    <row r="26" spans="1:6" ht="15" customHeight="1">
      <c r="A26" s="174" t="s">
        <v>3</v>
      </c>
      <c r="B26" s="174"/>
      <c r="C26" s="174"/>
      <c r="D26" s="174"/>
      <c r="E26" s="174"/>
      <c r="F26" s="175" t="s">
        <v>4</v>
      </c>
    </row>
    <row r="27" spans="1:6" ht="15.75" customHeight="1">
      <c r="A27" s="174"/>
      <c r="B27" s="174"/>
      <c r="C27" s="174"/>
      <c r="D27" s="174"/>
      <c r="E27" s="174"/>
      <c r="F27" s="175"/>
    </row>
    <row r="28" spans="1:6" ht="15.75">
      <c r="A28" s="40" t="s">
        <v>16</v>
      </c>
      <c r="B28" s="51"/>
      <c r="C28" s="51"/>
      <c r="D28" s="51"/>
      <c r="E28" s="53"/>
      <c r="F28" s="54"/>
    </row>
    <row r="29" spans="1:6" ht="15.75">
      <c r="A29" s="55"/>
      <c r="B29" s="56"/>
      <c r="C29" s="56"/>
      <c r="D29" s="56"/>
      <c r="E29" s="57">
        <v>11130</v>
      </c>
      <c r="F29" s="58"/>
    </row>
    <row r="30" spans="1:6" ht="15.75">
      <c r="A30" s="59" t="s">
        <v>27</v>
      </c>
      <c r="B30" s="51" t="s">
        <v>28</v>
      </c>
      <c r="C30" s="51"/>
      <c r="D30" s="51"/>
      <c r="E30" s="53"/>
      <c r="F30" s="60"/>
    </row>
    <row r="31" spans="1:6" ht="15.75">
      <c r="A31" s="55"/>
      <c r="B31" s="56" t="s">
        <v>29</v>
      </c>
      <c r="C31" s="56"/>
      <c r="D31" s="56"/>
      <c r="E31" s="61"/>
      <c r="F31" s="62">
        <v>200000</v>
      </c>
    </row>
    <row r="32" spans="1:6" ht="15.75">
      <c r="A32" s="40" t="s">
        <v>30</v>
      </c>
      <c r="B32" s="51"/>
      <c r="C32" s="51"/>
      <c r="D32" s="51"/>
      <c r="E32" s="53"/>
      <c r="F32" s="63"/>
    </row>
    <row r="33" spans="1:6" ht="15.75">
      <c r="A33" s="55"/>
      <c r="B33" s="56"/>
      <c r="C33" s="56"/>
      <c r="D33" s="56"/>
      <c r="E33" s="57">
        <v>18030</v>
      </c>
      <c r="F33" s="64"/>
    </row>
    <row r="34" spans="1:6" ht="15.75">
      <c r="A34" s="59" t="s">
        <v>31</v>
      </c>
      <c r="B34" s="51"/>
      <c r="C34" s="51"/>
      <c r="D34" s="51"/>
      <c r="E34" s="53"/>
      <c r="F34" s="60"/>
    </row>
    <row r="35" spans="1:6" ht="15.75">
      <c r="A35" s="55" t="s">
        <v>32</v>
      </c>
      <c r="B35" s="56"/>
      <c r="C35" s="56"/>
      <c r="D35" s="56"/>
      <c r="E35" s="61"/>
      <c r="F35" s="62">
        <f>'Óvoda bev'!I12</f>
        <v>55396130</v>
      </c>
    </row>
    <row r="36" spans="1:6" ht="15.75">
      <c r="A36" s="65"/>
      <c r="B36" s="66"/>
      <c r="C36" s="66"/>
      <c r="D36" s="66"/>
      <c r="E36" s="67"/>
      <c r="F36" s="63"/>
    </row>
    <row r="37" spans="1:6" ht="15.75">
      <c r="A37" s="55"/>
      <c r="B37" s="56"/>
      <c r="C37" s="56"/>
      <c r="D37" s="68" t="s">
        <v>33</v>
      </c>
      <c r="E37" s="57"/>
      <c r="F37" s="69">
        <f>F31+F35</f>
        <v>55596130</v>
      </c>
    </row>
  </sheetData>
  <sheetProtection selectLockedCells="1" selectUnlockedCells="1"/>
  <mergeCells count="8">
    <mergeCell ref="A26:E27"/>
    <mergeCell ref="F26:F27"/>
    <mergeCell ref="A1:F1"/>
    <mergeCell ref="A4:F4"/>
    <mergeCell ref="A7:F7"/>
    <mergeCell ref="A9:E10"/>
    <mergeCell ref="F9:F10"/>
    <mergeCell ref="A24:F2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0">
      <selection activeCell="I15" sqref="I15"/>
    </sheetView>
  </sheetViews>
  <sheetFormatPr defaultColWidth="11.625" defaultRowHeight="12.75"/>
  <cols>
    <col min="1" max="1" width="3.625" style="0" customWidth="1"/>
    <col min="2" max="2" width="4.375" style="0" customWidth="1"/>
    <col min="3" max="3" width="6.00390625" style="0" customWidth="1"/>
    <col min="4" max="7" width="9.125" style="0" customWidth="1"/>
    <col min="8" max="8" width="17.25390625" style="0" customWidth="1"/>
    <col min="9" max="9" width="20.00390625" style="0" customWidth="1"/>
    <col min="10" max="254" width="9.125" style="0" customWidth="1"/>
  </cols>
  <sheetData>
    <row r="1" spans="1:9" ht="18" customHeight="1">
      <c r="A1" s="70"/>
      <c r="B1" s="71" t="s">
        <v>34</v>
      </c>
      <c r="C1" s="71" t="s">
        <v>35</v>
      </c>
      <c r="D1" s="71" t="s">
        <v>36</v>
      </c>
      <c r="E1" s="179" t="s">
        <v>37</v>
      </c>
      <c r="F1" s="179"/>
      <c r="G1" s="179"/>
      <c r="H1" s="179"/>
      <c r="I1" s="71" t="s">
        <v>38</v>
      </c>
    </row>
    <row r="2" spans="1:9" ht="18" customHeight="1">
      <c r="A2" s="72" t="s">
        <v>39</v>
      </c>
      <c r="B2" s="180" t="s">
        <v>277</v>
      </c>
      <c r="C2" s="180"/>
      <c r="D2" s="180"/>
      <c r="E2" s="180"/>
      <c r="F2" s="180"/>
      <c r="G2" s="180"/>
      <c r="H2" s="180"/>
      <c r="I2" s="180"/>
    </row>
    <row r="3" spans="1:9" ht="18" customHeight="1">
      <c r="A3" s="70" t="s">
        <v>40</v>
      </c>
      <c r="B3" s="73"/>
      <c r="C3" s="74"/>
      <c r="D3" s="74"/>
      <c r="E3" s="74"/>
      <c r="F3" s="74"/>
      <c r="G3" s="74"/>
      <c r="H3" s="74"/>
      <c r="I3" s="74"/>
    </row>
    <row r="4" spans="1:9" ht="18" customHeight="1">
      <c r="A4" s="72" t="s">
        <v>41</v>
      </c>
      <c r="B4" s="181" t="s">
        <v>42</v>
      </c>
      <c r="C4" s="181"/>
      <c r="D4" s="181"/>
      <c r="E4" s="181"/>
      <c r="F4" s="181"/>
      <c r="G4" s="181"/>
      <c r="H4" s="181"/>
      <c r="I4" s="181"/>
    </row>
    <row r="5" spans="1:9" ht="18" customHeight="1">
      <c r="A5" s="70" t="s">
        <v>43</v>
      </c>
      <c r="B5" s="182" t="s">
        <v>278</v>
      </c>
      <c r="C5" s="182"/>
      <c r="D5" s="182"/>
      <c r="E5" s="182"/>
      <c r="F5" s="182"/>
      <c r="G5" s="182"/>
      <c r="H5" s="182"/>
      <c r="I5" s="182"/>
    </row>
    <row r="6" spans="1:9" ht="18" customHeight="1">
      <c r="A6" s="72" t="s">
        <v>44</v>
      </c>
      <c r="B6" s="182" t="s">
        <v>45</v>
      </c>
      <c r="C6" s="182"/>
      <c r="D6" s="182"/>
      <c r="E6" s="182"/>
      <c r="F6" s="182"/>
      <c r="G6" s="182"/>
      <c r="H6" s="182"/>
      <c r="I6" s="182"/>
    </row>
    <row r="7" spans="1:9" ht="18" customHeight="1">
      <c r="A7" s="70" t="s">
        <v>46</v>
      </c>
      <c r="B7" s="75"/>
      <c r="C7" s="76"/>
      <c r="D7" s="76"/>
      <c r="E7" s="76"/>
      <c r="F7" s="76"/>
      <c r="G7" s="76"/>
      <c r="H7" s="76"/>
      <c r="I7" s="76"/>
    </row>
    <row r="8" spans="1:9" ht="18" customHeight="1">
      <c r="A8" s="72" t="s">
        <v>47</v>
      </c>
      <c r="B8" s="77"/>
      <c r="C8" s="78"/>
      <c r="D8" s="78"/>
      <c r="E8" s="78"/>
      <c r="F8" s="78"/>
      <c r="G8" s="78"/>
      <c r="H8" s="78"/>
      <c r="I8" s="79" t="s">
        <v>2</v>
      </c>
    </row>
    <row r="9" spans="1:9" ht="18" customHeight="1">
      <c r="A9" s="179" t="s">
        <v>48</v>
      </c>
      <c r="B9" s="183" t="s">
        <v>3</v>
      </c>
      <c r="C9" s="183"/>
      <c r="D9" s="183"/>
      <c r="E9" s="183"/>
      <c r="F9" s="183"/>
      <c r="G9" s="183"/>
      <c r="H9" s="183"/>
      <c r="I9" s="184" t="s">
        <v>4</v>
      </c>
    </row>
    <row r="10" spans="1:9" ht="18" customHeight="1">
      <c r="A10" s="179"/>
      <c r="B10" s="183"/>
      <c r="C10" s="183"/>
      <c r="D10" s="183"/>
      <c r="E10" s="183"/>
      <c r="F10" s="183"/>
      <c r="G10" s="183"/>
      <c r="H10" s="183"/>
      <c r="I10" s="184"/>
    </row>
    <row r="11" spans="1:9" ht="18" customHeight="1">
      <c r="A11" s="71" t="s">
        <v>49</v>
      </c>
      <c r="B11" s="80" t="s">
        <v>50</v>
      </c>
      <c r="C11" s="81"/>
      <c r="D11" s="81"/>
      <c r="E11" s="82"/>
      <c r="F11" s="82"/>
      <c r="G11" s="82"/>
      <c r="H11" s="83">
        <v>18030</v>
      </c>
      <c r="I11" s="84">
        <f>I12</f>
        <v>55396130</v>
      </c>
    </row>
    <row r="12" spans="1:9" ht="18" customHeight="1">
      <c r="A12" s="70" t="s">
        <v>51</v>
      </c>
      <c r="B12" s="76" t="s">
        <v>52</v>
      </c>
      <c r="C12" s="76" t="s">
        <v>53</v>
      </c>
      <c r="D12" s="76"/>
      <c r="E12" s="76"/>
      <c r="F12" s="76"/>
      <c r="G12" s="76"/>
      <c r="H12" s="85"/>
      <c r="I12" s="86">
        <f>I13+I19</f>
        <v>55396130</v>
      </c>
    </row>
    <row r="13" spans="1:9" ht="18" customHeight="1">
      <c r="A13" s="70" t="s">
        <v>54</v>
      </c>
      <c r="B13" s="76"/>
      <c r="C13" s="76" t="s">
        <v>55</v>
      </c>
      <c r="D13" s="76" t="s">
        <v>56</v>
      </c>
      <c r="E13" s="76"/>
      <c r="F13" s="76"/>
      <c r="G13" s="76"/>
      <c r="H13" s="85"/>
      <c r="I13" s="86">
        <f>SUM(I14:I18)</f>
        <v>53719922</v>
      </c>
    </row>
    <row r="14" spans="1:9" ht="18" customHeight="1">
      <c r="A14" s="70" t="s">
        <v>57</v>
      </c>
      <c r="B14" s="76"/>
      <c r="C14" s="76"/>
      <c r="D14" s="76" t="s">
        <v>58</v>
      </c>
      <c r="E14" s="76"/>
      <c r="F14" s="76"/>
      <c r="G14" s="76"/>
      <c r="H14" s="85"/>
      <c r="I14" s="86">
        <v>890735</v>
      </c>
    </row>
    <row r="15" spans="1:9" ht="18" customHeight="1">
      <c r="A15" s="70" t="s">
        <v>59</v>
      </c>
      <c r="B15" s="76"/>
      <c r="C15" s="76"/>
      <c r="D15" s="76" t="s">
        <v>60</v>
      </c>
      <c r="E15" s="76"/>
      <c r="F15" s="76"/>
      <c r="G15" s="76"/>
      <c r="H15" s="85"/>
      <c r="I15" s="86">
        <v>3266037</v>
      </c>
    </row>
    <row r="16" spans="1:9" ht="18" customHeight="1">
      <c r="A16" s="70" t="s">
        <v>61</v>
      </c>
      <c r="B16" s="76"/>
      <c r="C16" s="76"/>
      <c r="D16" s="76" t="s">
        <v>62</v>
      </c>
      <c r="E16" s="76"/>
      <c r="F16" s="76"/>
      <c r="G16" s="76"/>
      <c r="H16" s="85"/>
      <c r="I16" s="86">
        <v>3490265</v>
      </c>
    </row>
    <row r="17" spans="1:9" ht="18" customHeight="1">
      <c r="A17" s="70" t="s">
        <v>63</v>
      </c>
      <c r="B17" s="76"/>
      <c r="C17" s="76"/>
      <c r="D17" s="76" t="s">
        <v>64</v>
      </c>
      <c r="E17" s="76"/>
      <c r="F17" s="76"/>
      <c r="G17" s="76"/>
      <c r="H17" s="85"/>
      <c r="I17" s="86">
        <v>26472150</v>
      </c>
    </row>
    <row r="18" spans="1:9" ht="18" customHeight="1">
      <c r="A18" s="70" t="s">
        <v>65</v>
      </c>
      <c r="B18" s="76"/>
      <c r="C18" s="76"/>
      <c r="D18" s="76" t="s">
        <v>66</v>
      </c>
      <c r="E18" s="76"/>
      <c r="F18" s="76"/>
      <c r="G18" s="76"/>
      <c r="H18" s="85"/>
      <c r="I18" s="86">
        <v>19600735</v>
      </c>
    </row>
    <row r="19" spans="1:9" ht="18" customHeight="1">
      <c r="A19" s="70" t="s">
        <v>67</v>
      </c>
      <c r="B19" s="76"/>
      <c r="C19" s="76" t="s">
        <v>22</v>
      </c>
      <c r="D19" s="76" t="s">
        <v>23</v>
      </c>
      <c r="E19" s="76"/>
      <c r="F19" s="76"/>
      <c r="G19" s="76"/>
      <c r="H19" s="85"/>
      <c r="I19" s="86">
        <v>1676208</v>
      </c>
    </row>
    <row r="20" spans="1:9" ht="18" customHeight="1">
      <c r="A20" s="70" t="s">
        <v>68</v>
      </c>
      <c r="B20" s="76"/>
      <c r="C20" s="76"/>
      <c r="D20" s="76"/>
      <c r="E20" s="76"/>
      <c r="F20" s="76"/>
      <c r="G20" s="76"/>
      <c r="H20" s="85"/>
      <c r="I20" s="86"/>
    </row>
    <row r="21" spans="1:9" ht="18" customHeight="1">
      <c r="A21" s="70" t="s">
        <v>69</v>
      </c>
      <c r="B21" s="80" t="s">
        <v>70</v>
      </c>
      <c r="C21" s="81"/>
      <c r="D21" s="81"/>
      <c r="E21" s="82"/>
      <c r="F21" s="82"/>
      <c r="G21" s="82"/>
      <c r="H21" s="83">
        <v>91140</v>
      </c>
      <c r="I21" s="84">
        <f>SUM(I22)</f>
        <v>1000</v>
      </c>
    </row>
    <row r="22" spans="1:9" ht="18" customHeight="1">
      <c r="A22" s="70" t="s">
        <v>71</v>
      </c>
      <c r="B22" s="76" t="s">
        <v>72</v>
      </c>
      <c r="C22" s="76" t="s">
        <v>73</v>
      </c>
      <c r="D22" s="76"/>
      <c r="E22" s="76"/>
      <c r="F22" s="76"/>
      <c r="G22" s="76"/>
      <c r="H22" s="85"/>
      <c r="I22" s="86">
        <f>SUM(I23:I23)</f>
        <v>1000</v>
      </c>
    </row>
    <row r="23" spans="1:9" ht="18" customHeight="1">
      <c r="A23" s="70" t="s">
        <v>74</v>
      </c>
      <c r="B23" s="76"/>
      <c r="C23" s="76" t="s">
        <v>75</v>
      </c>
      <c r="D23" s="76" t="s">
        <v>76</v>
      </c>
      <c r="E23" s="76"/>
      <c r="F23" s="76"/>
      <c r="G23" s="76"/>
      <c r="H23" s="85"/>
      <c r="I23" s="86">
        <v>1000</v>
      </c>
    </row>
    <row r="24" spans="1:9" ht="18" customHeight="1">
      <c r="A24" s="87" t="s">
        <v>77</v>
      </c>
      <c r="B24" s="76"/>
      <c r="C24" s="76"/>
      <c r="D24" s="76"/>
      <c r="E24" s="76"/>
      <c r="F24" s="76"/>
      <c r="G24" s="76"/>
      <c r="H24" s="85"/>
      <c r="I24" s="86"/>
    </row>
    <row r="25" spans="1:9" ht="18" customHeight="1">
      <c r="A25" s="70" t="s">
        <v>78</v>
      </c>
      <c r="B25" s="81" t="s">
        <v>79</v>
      </c>
      <c r="C25" s="81"/>
      <c r="D25" s="81"/>
      <c r="E25" s="82"/>
      <c r="F25" s="82"/>
      <c r="G25" s="82"/>
      <c r="H25" s="83">
        <v>96015</v>
      </c>
      <c r="I25" s="88">
        <f>I26</f>
        <v>6350000</v>
      </c>
    </row>
    <row r="26" spans="1:9" ht="18" customHeight="1">
      <c r="A26" s="72" t="s">
        <v>80</v>
      </c>
      <c r="B26" s="76" t="s">
        <v>72</v>
      </c>
      <c r="C26" s="76" t="s">
        <v>73</v>
      </c>
      <c r="D26" s="76"/>
      <c r="E26" s="76"/>
      <c r="F26" s="76"/>
      <c r="G26" s="76"/>
      <c r="H26" s="85"/>
      <c r="I26" s="86">
        <f>I27+I28</f>
        <v>6350000</v>
      </c>
    </row>
    <row r="27" spans="1:9" ht="18" customHeight="1">
      <c r="A27" s="70" t="s">
        <v>81</v>
      </c>
      <c r="B27" s="89"/>
      <c r="C27" s="76" t="s">
        <v>82</v>
      </c>
      <c r="D27" s="76" t="s">
        <v>83</v>
      </c>
      <c r="E27" s="76"/>
      <c r="F27" s="76"/>
      <c r="G27" s="76"/>
      <c r="H27" s="85"/>
      <c r="I27" s="86">
        <v>5000000</v>
      </c>
    </row>
    <row r="28" spans="1:9" ht="18" customHeight="1">
      <c r="A28" s="72" t="s">
        <v>84</v>
      </c>
      <c r="B28" s="89"/>
      <c r="C28" s="76" t="s">
        <v>87</v>
      </c>
      <c r="D28" s="76" t="s">
        <v>88</v>
      </c>
      <c r="E28" s="76"/>
      <c r="F28" s="76"/>
      <c r="G28" s="76"/>
      <c r="H28" s="85"/>
      <c r="I28" s="86">
        <v>1350000</v>
      </c>
    </row>
    <row r="29" spans="1:9" ht="18" customHeight="1">
      <c r="A29" s="70" t="s">
        <v>85</v>
      </c>
      <c r="B29" s="80" t="s">
        <v>92</v>
      </c>
      <c r="C29" s="81"/>
      <c r="D29" s="81"/>
      <c r="E29" s="81"/>
      <c r="F29" s="81"/>
      <c r="G29" s="81"/>
      <c r="H29" s="83">
        <v>49010</v>
      </c>
      <c r="I29" s="88">
        <f>I30</f>
        <v>14605000</v>
      </c>
    </row>
    <row r="30" spans="1:9" ht="18" customHeight="1">
      <c r="A30" s="72" t="s">
        <v>86</v>
      </c>
      <c r="B30" s="76" t="s">
        <v>72</v>
      </c>
      <c r="C30" s="76" t="s">
        <v>73</v>
      </c>
      <c r="D30" s="76"/>
      <c r="E30" s="76"/>
      <c r="F30" s="76"/>
      <c r="G30" s="76"/>
      <c r="H30" s="85"/>
      <c r="I30" s="86">
        <f>I31+I32</f>
        <v>14605000</v>
      </c>
    </row>
    <row r="31" spans="1:9" ht="18" customHeight="1">
      <c r="A31" s="70" t="s">
        <v>89</v>
      </c>
      <c r="B31" s="76"/>
      <c r="C31" s="76" t="s">
        <v>95</v>
      </c>
      <c r="D31" s="76" t="s">
        <v>96</v>
      </c>
      <c r="E31" s="76"/>
      <c r="F31" s="76"/>
      <c r="G31" s="76"/>
      <c r="H31" s="85"/>
      <c r="I31" s="86">
        <v>11500000</v>
      </c>
    </row>
    <row r="32" spans="1:9" ht="18" customHeight="1">
      <c r="A32" s="72" t="s">
        <v>91</v>
      </c>
      <c r="B32" s="76"/>
      <c r="C32" s="76" t="s">
        <v>87</v>
      </c>
      <c r="D32" s="76" t="s">
        <v>88</v>
      </c>
      <c r="E32" s="76"/>
      <c r="F32" s="76"/>
      <c r="G32" s="76"/>
      <c r="H32" s="85"/>
      <c r="I32" s="86">
        <v>3105000</v>
      </c>
    </row>
    <row r="33" spans="1:9" ht="18" customHeight="1">
      <c r="A33" s="70" t="s">
        <v>93</v>
      </c>
      <c r="B33" s="90" t="s">
        <v>99</v>
      </c>
      <c r="C33" s="78"/>
      <c r="D33" s="78"/>
      <c r="E33" s="78"/>
      <c r="F33" s="78"/>
      <c r="G33" s="78"/>
      <c r="H33" s="91"/>
      <c r="I33" s="92">
        <f>I29+I25+I21+I11</f>
        <v>76352130</v>
      </c>
    </row>
  </sheetData>
  <sheetProtection selectLockedCells="1" selectUnlockedCells="1"/>
  <mergeCells count="8">
    <mergeCell ref="E1:H1"/>
    <mergeCell ref="B2:I2"/>
    <mergeCell ref="B4:I4"/>
    <mergeCell ref="B5:I5"/>
    <mergeCell ref="B6:I6"/>
    <mergeCell ref="A9:A10"/>
    <mergeCell ref="B9:H10"/>
    <mergeCell ref="I9:I10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0" sqref="G20"/>
    </sheetView>
  </sheetViews>
  <sheetFormatPr defaultColWidth="11.625" defaultRowHeight="12.75"/>
  <cols>
    <col min="1" max="1" width="3.75390625" style="0" customWidth="1"/>
    <col min="2" max="2" width="4.75390625" style="0" customWidth="1"/>
    <col min="3" max="3" width="6.25390625" style="0" customWidth="1"/>
    <col min="4" max="5" width="9.125" style="0" customWidth="1"/>
    <col min="6" max="6" width="26.375" style="0" customWidth="1"/>
    <col min="7" max="7" width="19.125" style="0" customWidth="1"/>
    <col min="8" max="254" width="9.125" style="0" customWidth="1"/>
  </cols>
  <sheetData>
    <row r="1" spans="1:7" ht="18" customHeight="1">
      <c r="A1" s="93"/>
      <c r="B1" s="94" t="s">
        <v>34</v>
      </c>
      <c r="C1" s="94" t="s">
        <v>35</v>
      </c>
      <c r="D1" s="94" t="s">
        <v>36</v>
      </c>
      <c r="E1" s="185" t="s">
        <v>37</v>
      </c>
      <c r="F1" s="185"/>
      <c r="G1" s="94" t="s">
        <v>38</v>
      </c>
    </row>
    <row r="2" spans="1:7" ht="18" customHeight="1">
      <c r="A2" s="93" t="s">
        <v>39</v>
      </c>
      <c r="B2" s="186" t="s">
        <v>279</v>
      </c>
      <c r="C2" s="186"/>
      <c r="D2" s="186"/>
      <c r="E2" s="186"/>
      <c r="F2" s="186"/>
      <c r="G2" s="186"/>
    </row>
    <row r="3" spans="1:7" ht="18" customHeight="1">
      <c r="A3" s="93" t="s">
        <v>40</v>
      </c>
      <c r="B3" s="95"/>
      <c r="C3" s="95"/>
      <c r="D3" s="95"/>
      <c r="E3" s="95"/>
      <c r="F3" s="95"/>
      <c r="G3" s="95"/>
    </row>
    <row r="4" spans="1:7" ht="18" customHeight="1">
      <c r="A4" s="93" t="s">
        <v>41</v>
      </c>
      <c r="B4" s="187" t="s">
        <v>42</v>
      </c>
      <c r="C4" s="187"/>
      <c r="D4" s="187"/>
      <c r="E4" s="187"/>
      <c r="F4" s="187"/>
      <c r="G4" s="187"/>
    </row>
    <row r="5" spans="1:7" ht="18" customHeight="1">
      <c r="A5" s="93" t="s">
        <v>43</v>
      </c>
      <c r="B5" s="188" t="s">
        <v>280</v>
      </c>
      <c r="C5" s="188"/>
      <c r="D5" s="188"/>
      <c r="E5" s="188"/>
      <c r="F5" s="188"/>
      <c r="G5" s="188"/>
    </row>
    <row r="6" spans="1:7" ht="18" customHeight="1">
      <c r="A6" s="93" t="s">
        <v>44</v>
      </c>
      <c r="B6" s="188" t="s">
        <v>100</v>
      </c>
      <c r="C6" s="188"/>
      <c r="D6" s="188"/>
      <c r="E6" s="188"/>
      <c r="F6" s="188"/>
      <c r="G6" s="188"/>
    </row>
    <row r="7" spans="1:7" ht="18" customHeight="1">
      <c r="A7" s="93" t="s">
        <v>46</v>
      </c>
      <c r="B7" s="96"/>
      <c r="C7" s="96"/>
      <c r="D7" s="96"/>
      <c r="E7" s="96"/>
      <c r="F7" s="96"/>
      <c r="G7" s="96"/>
    </row>
    <row r="8" spans="1:7" ht="18" customHeight="1">
      <c r="A8" s="93" t="s">
        <v>47</v>
      </c>
      <c r="B8" s="97"/>
      <c r="C8" s="97"/>
      <c r="D8" s="97"/>
      <c r="E8" s="97"/>
      <c r="F8" s="97"/>
      <c r="G8" s="97"/>
    </row>
    <row r="9" spans="1:7" ht="18" customHeight="1">
      <c r="A9" s="93" t="s">
        <v>48</v>
      </c>
      <c r="B9" s="97"/>
      <c r="C9" s="97"/>
      <c r="D9" s="97"/>
      <c r="E9" s="97"/>
      <c r="F9" s="97"/>
      <c r="G9" s="95" t="s">
        <v>2</v>
      </c>
    </row>
    <row r="10" spans="1:7" ht="18" customHeight="1">
      <c r="A10" s="93" t="s">
        <v>49</v>
      </c>
      <c r="B10" s="189" t="s">
        <v>3</v>
      </c>
      <c r="C10" s="189"/>
      <c r="D10" s="189"/>
      <c r="E10" s="189"/>
      <c r="F10" s="189"/>
      <c r="G10" s="184" t="s">
        <v>4</v>
      </c>
    </row>
    <row r="11" spans="1:7" ht="18" customHeight="1">
      <c r="A11" s="93" t="s">
        <v>51</v>
      </c>
      <c r="B11" s="189"/>
      <c r="C11" s="189"/>
      <c r="D11" s="189"/>
      <c r="E11" s="189"/>
      <c r="F11" s="189"/>
      <c r="G11" s="184"/>
    </row>
    <row r="12" spans="1:7" ht="18" customHeight="1">
      <c r="A12" s="93" t="s">
        <v>54</v>
      </c>
      <c r="B12" s="98" t="s">
        <v>101</v>
      </c>
      <c r="C12" s="99"/>
      <c r="D12" s="99"/>
      <c r="E12" s="100"/>
      <c r="F12" s="100"/>
      <c r="G12" s="101">
        <f>SUM(G13)</f>
        <v>55396130</v>
      </c>
    </row>
    <row r="13" spans="1:7" ht="18" customHeight="1">
      <c r="A13" s="93" t="s">
        <v>57</v>
      </c>
      <c r="B13" s="97" t="s">
        <v>102</v>
      </c>
      <c r="C13" s="97" t="s">
        <v>103</v>
      </c>
      <c r="D13" s="102"/>
      <c r="E13" s="97"/>
      <c r="F13" s="97"/>
      <c r="G13" s="103">
        <f>G14+G15</f>
        <v>55396130</v>
      </c>
    </row>
    <row r="14" spans="1:7" ht="18" customHeight="1">
      <c r="A14" s="93" t="s">
        <v>59</v>
      </c>
      <c r="B14" s="102"/>
      <c r="C14" s="97" t="s">
        <v>55</v>
      </c>
      <c r="D14" s="97" t="s">
        <v>104</v>
      </c>
      <c r="E14" s="97"/>
      <c r="F14" s="97"/>
      <c r="G14" s="103">
        <f>'Óvoda bev'!I13</f>
        <v>53719922</v>
      </c>
    </row>
    <row r="15" spans="1:7" ht="18" customHeight="1">
      <c r="A15" s="93" t="s">
        <v>61</v>
      </c>
      <c r="B15" s="102"/>
      <c r="C15" s="97" t="s">
        <v>22</v>
      </c>
      <c r="D15" s="97" t="s">
        <v>105</v>
      </c>
      <c r="E15" s="97"/>
      <c r="F15" s="97"/>
      <c r="G15" s="103">
        <v>1676208</v>
      </c>
    </row>
    <row r="16" spans="1:7" ht="18" customHeight="1">
      <c r="A16" s="93" t="s">
        <v>63</v>
      </c>
      <c r="B16" s="102" t="s">
        <v>106</v>
      </c>
      <c r="C16" s="102"/>
      <c r="D16" s="102"/>
      <c r="E16" s="97"/>
      <c r="F16" s="97"/>
      <c r="G16" s="104">
        <f>SUM(G17:G21)</f>
        <v>20956000</v>
      </c>
    </row>
    <row r="17" spans="1:7" ht="18" customHeight="1">
      <c r="A17" s="93" t="s">
        <v>65</v>
      </c>
      <c r="B17" s="97"/>
      <c r="C17" s="97" t="s">
        <v>82</v>
      </c>
      <c r="D17" s="97" t="s">
        <v>271</v>
      </c>
      <c r="E17" s="97"/>
      <c r="F17" s="97"/>
      <c r="G17" s="103">
        <f>'Óvoda bev'!I27</f>
        <v>5000000</v>
      </c>
    </row>
    <row r="18" spans="1:7" ht="18" customHeight="1">
      <c r="A18" s="93" t="s">
        <v>67</v>
      </c>
      <c r="B18" s="97"/>
      <c r="C18" s="97" t="s">
        <v>95</v>
      </c>
      <c r="D18" s="97" t="s">
        <v>272</v>
      </c>
      <c r="E18" s="97"/>
      <c r="F18" s="97"/>
      <c r="G18" s="103">
        <f>'Óvoda bev'!I31</f>
        <v>11500000</v>
      </c>
    </row>
    <row r="19" spans="1:7" ht="18" customHeight="1">
      <c r="A19" s="93" t="s">
        <v>68</v>
      </c>
      <c r="B19" s="97"/>
      <c r="C19" s="97" t="s">
        <v>87</v>
      </c>
      <c r="D19" s="97" t="s">
        <v>107</v>
      </c>
      <c r="E19" s="97"/>
      <c r="F19" s="97"/>
      <c r="G19" s="103">
        <f>'Óvoda bev'!I28+'Óvoda bev'!I32</f>
        <v>4455000</v>
      </c>
    </row>
    <row r="20" spans="1:7" ht="18" customHeight="1">
      <c r="A20" s="93" t="s">
        <v>69</v>
      </c>
      <c r="B20" s="97"/>
      <c r="C20" s="97" t="s">
        <v>90</v>
      </c>
      <c r="D20" s="97" t="s">
        <v>108</v>
      </c>
      <c r="E20" s="97"/>
      <c r="F20" s="97"/>
      <c r="G20" s="103">
        <v>0</v>
      </c>
    </row>
    <row r="21" spans="1:7" ht="18" customHeight="1">
      <c r="A21" s="93" t="s">
        <v>71</v>
      </c>
      <c r="B21" s="97"/>
      <c r="C21" s="97" t="s">
        <v>75</v>
      </c>
      <c r="D21" s="97" t="s">
        <v>109</v>
      </c>
      <c r="E21" s="97"/>
      <c r="F21" s="97"/>
      <c r="G21" s="103">
        <v>1000</v>
      </c>
    </row>
    <row r="22" spans="1:7" ht="18" customHeight="1">
      <c r="A22" s="93" t="s">
        <v>74</v>
      </c>
      <c r="B22" s="105" t="s">
        <v>99</v>
      </c>
      <c r="C22" s="106"/>
      <c r="D22" s="106"/>
      <c r="E22" s="106"/>
      <c r="F22" s="106"/>
      <c r="G22" s="107">
        <f>G12+G16</f>
        <v>76352130</v>
      </c>
    </row>
  </sheetData>
  <sheetProtection selectLockedCells="1" selectUnlockedCells="1"/>
  <mergeCells count="7">
    <mergeCell ref="E1:F1"/>
    <mergeCell ref="B2:G2"/>
    <mergeCell ref="B4:G4"/>
    <mergeCell ref="B5:G5"/>
    <mergeCell ref="B6:G6"/>
    <mergeCell ref="B10:F11"/>
    <mergeCell ref="G10:G11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91">
      <selection activeCell="A6" sqref="A6"/>
    </sheetView>
  </sheetViews>
  <sheetFormatPr defaultColWidth="11.625" defaultRowHeight="12.75"/>
  <cols>
    <col min="1" max="1" width="4.625" style="0" customWidth="1"/>
    <col min="2" max="2" width="4.875" style="0" customWidth="1"/>
    <col min="3" max="3" width="2.375" style="0" customWidth="1"/>
    <col min="4" max="4" width="6.00390625" style="0" customWidth="1"/>
    <col min="5" max="5" width="1.875" style="0" customWidth="1"/>
    <col min="6" max="6" width="5.75390625" style="0" customWidth="1"/>
    <col min="7" max="9" width="9.125" style="0" customWidth="1"/>
    <col min="10" max="10" width="20.875" style="0" customWidth="1"/>
    <col min="11" max="11" width="20.625" style="0" customWidth="1"/>
    <col min="12" max="12" width="10.125" style="0" customWidth="1"/>
    <col min="13" max="253" width="9.125" style="0" customWidth="1"/>
  </cols>
  <sheetData>
    <row r="1" spans="1:11" ht="15.75">
      <c r="A1" s="108" t="s">
        <v>34</v>
      </c>
      <c r="B1" s="71" t="s">
        <v>35</v>
      </c>
      <c r="C1" s="71" t="s">
        <v>36</v>
      </c>
      <c r="D1" s="71" t="s">
        <v>37</v>
      </c>
      <c r="E1" s="71" t="s">
        <v>110</v>
      </c>
      <c r="F1" s="71" t="s">
        <v>38</v>
      </c>
      <c r="G1" s="109" t="s">
        <v>111</v>
      </c>
      <c r="H1" s="109" t="s">
        <v>112</v>
      </c>
      <c r="I1" s="109" t="s">
        <v>113</v>
      </c>
      <c r="J1" s="109" t="s">
        <v>114</v>
      </c>
      <c r="K1" s="71" t="s">
        <v>115</v>
      </c>
    </row>
    <row r="2" spans="1:11" ht="15.75">
      <c r="A2" s="108" t="s">
        <v>39</v>
      </c>
      <c r="B2" s="190" t="s">
        <v>281</v>
      </c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>
      <c r="A3" s="108" t="s">
        <v>40</v>
      </c>
      <c r="B3" s="73"/>
      <c r="C3" s="74"/>
      <c r="D3" s="74"/>
      <c r="E3" s="74"/>
      <c r="F3" s="74"/>
      <c r="G3" s="74"/>
      <c r="H3" s="74"/>
      <c r="I3" s="74"/>
      <c r="J3" s="74"/>
      <c r="K3" s="74"/>
    </row>
    <row r="4" spans="1:11" ht="15.75">
      <c r="A4" s="108" t="s">
        <v>41</v>
      </c>
      <c r="B4" s="73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108" t="s">
        <v>43</v>
      </c>
      <c r="B5" s="181" t="s">
        <v>42</v>
      </c>
      <c r="C5" s="181"/>
      <c r="D5" s="181"/>
      <c r="E5" s="181"/>
      <c r="F5" s="181"/>
      <c r="G5" s="181"/>
      <c r="H5" s="181"/>
      <c r="I5" s="181"/>
      <c r="J5" s="181"/>
      <c r="K5" s="181"/>
    </row>
    <row r="6" spans="1:11" ht="15.75">
      <c r="A6" s="108" t="s">
        <v>44</v>
      </c>
      <c r="B6" s="182" t="s">
        <v>282</v>
      </c>
      <c r="C6" s="182"/>
      <c r="D6" s="182"/>
      <c r="E6" s="182"/>
      <c r="F6" s="182"/>
      <c r="G6" s="182"/>
      <c r="H6" s="182"/>
      <c r="I6" s="182"/>
      <c r="J6" s="182"/>
      <c r="K6" s="182"/>
    </row>
    <row r="7" spans="1:11" ht="15.75">
      <c r="A7" s="108" t="s">
        <v>46</v>
      </c>
      <c r="B7" s="77"/>
      <c r="C7" s="78"/>
      <c r="D7" s="78"/>
      <c r="E7" s="78"/>
      <c r="F7" s="78"/>
      <c r="G7" s="78"/>
      <c r="H7" s="78"/>
      <c r="I7" s="78"/>
      <c r="J7" s="78"/>
      <c r="K7" s="74" t="s">
        <v>2</v>
      </c>
    </row>
    <row r="8" spans="1:11" ht="15.75" customHeight="1">
      <c r="A8" s="108" t="s">
        <v>47</v>
      </c>
      <c r="B8" s="183" t="s">
        <v>3</v>
      </c>
      <c r="C8" s="183"/>
      <c r="D8" s="183"/>
      <c r="E8" s="183"/>
      <c r="F8" s="183"/>
      <c r="G8" s="183"/>
      <c r="H8" s="183"/>
      <c r="I8" s="183"/>
      <c r="J8" s="183"/>
      <c r="K8" s="184" t="s">
        <v>4</v>
      </c>
    </row>
    <row r="9" spans="1:11" ht="15.75">
      <c r="A9" s="108" t="s">
        <v>48</v>
      </c>
      <c r="B9" s="183"/>
      <c r="C9" s="183"/>
      <c r="D9" s="183"/>
      <c r="E9" s="183"/>
      <c r="F9" s="183"/>
      <c r="G9" s="183"/>
      <c r="H9" s="183"/>
      <c r="I9" s="183"/>
      <c r="J9" s="183"/>
      <c r="K9" s="184"/>
    </row>
    <row r="10" spans="1:11" ht="15.75">
      <c r="A10" s="108" t="s">
        <v>49</v>
      </c>
      <c r="B10" s="110" t="s">
        <v>116</v>
      </c>
      <c r="C10" s="81"/>
      <c r="D10" s="81"/>
      <c r="E10" s="81"/>
      <c r="F10" s="81"/>
      <c r="G10" s="82"/>
      <c r="H10" s="82"/>
      <c r="I10" s="82"/>
      <c r="J10" s="111"/>
      <c r="K10" s="84">
        <f>K11+K19+K22</f>
        <v>27068130</v>
      </c>
    </row>
    <row r="11" spans="1:11" ht="15.75">
      <c r="A11" s="108" t="s">
        <v>51</v>
      </c>
      <c r="B11" s="112" t="s">
        <v>117</v>
      </c>
      <c r="C11" s="89" t="s">
        <v>118</v>
      </c>
      <c r="D11" s="76"/>
      <c r="E11" s="76"/>
      <c r="F11" s="76"/>
      <c r="G11" s="76"/>
      <c r="H11" s="76"/>
      <c r="I11" s="76"/>
      <c r="J11" s="85"/>
      <c r="K11" s="113">
        <f>K12+K17</f>
        <v>21165130</v>
      </c>
    </row>
    <row r="12" spans="1:11" ht="15.75">
      <c r="A12" s="108" t="s">
        <v>54</v>
      </c>
      <c r="B12" s="114" t="s">
        <v>119</v>
      </c>
      <c r="C12" s="76"/>
      <c r="D12" s="76" t="s">
        <v>120</v>
      </c>
      <c r="E12" s="76"/>
      <c r="F12" s="76"/>
      <c r="G12" s="76"/>
      <c r="H12" s="76"/>
      <c r="I12" s="76"/>
      <c r="J12" s="85"/>
      <c r="K12" s="86">
        <f>SUM(K13:K16)</f>
        <v>19137130</v>
      </c>
    </row>
    <row r="13" spans="1:11" ht="15.75">
      <c r="A13" s="108" t="s">
        <v>57</v>
      </c>
      <c r="B13" s="114"/>
      <c r="C13" s="76" t="s">
        <v>121</v>
      </c>
      <c r="D13" s="76"/>
      <c r="E13" s="76" t="s">
        <v>122</v>
      </c>
      <c r="F13" s="76"/>
      <c r="G13" s="76"/>
      <c r="H13" s="76"/>
      <c r="I13" s="76"/>
      <c r="J13" s="85"/>
      <c r="K13" s="115">
        <v>17731380</v>
      </c>
    </row>
    <row r="14" spans="1:11" ht="15.75">
      <c r="A14" s="108" t="s">
        <v>59</v>
      </c>
      <c r="B14" s="114"/>
      <c r="C14" s="76" t="s">
        <v>123</v>
      </c>
      <c r="D14" s="76"/>
      <c r="E14" s="76" t="s">
        <v>124</v>
      </c>
      <c r="F14" s="76"/>
      <c r="G14" s="76"/>
      <c r="H14" s="76"/>
      <c r="I14" s="76"/>
      <c r="J14" s="85"/>
      <c r="K14" s="86">
        <v>1005750</v>
      </c>
    </row>
    <row r="15" spans="1:11" ht="15.75">
      <c r="A15" s="108" t="s">
        <v>61</v>
      </c>
      <c r="B15" s="114"/>
      <c r="C15" s="76" t="s">
        <v>125</v>
      </c>
      <c r="D15" s="76"/>
      <c r="E15" s="76" t="s">
        <v>126</v>
      </c>
      <c r="F15" s="76"/>
      <c r="G15" s="76"/>
      <c r="H15" s="76"/>
      <c r="I15" s="76"/>
      <c r="J15" s="85"/>
      <c r="K15" s="86">
        <v>300000</v>
      </c>
    </row>
    <row r="16" spans="1:11" ht="15.75">
      <c r="A16" s="108" t="s">
        <v>63</v>
      </c>
      <c r="B16" s="114"/>
      <c r="C16" s="76" t="s">
        <v>127</v>
      </c>
      <c r="D16" s="76"/>
      <c r="E16" s="76" t="s">
        <v>128</v>
      </c>
      <c r="F16" s="76"/>
      <c r="G16" s="76"/>
      <c r="H16" s="76"/>
      <c r="I16" s="76"/>
      <c r="J16" s="85"/>
      <c r="K16" s="86">
        <v>100000</v>
      </c>
    </row>
    <row r="17" spans="1:11" ht="15.75">
      <c r="A17" s="108"/>
      <c r="B17" s="114" t="s">
        <v>287</v>
      </c>
      <c r="C17" s="76"/>
      <c r="D17" s="76" t="s">
        <v>288</v>
      </c>
      <c r="E17" s="76"/>
      <c r="F17" s="76"/>
      <c r="G17" s="76"/>
      <c r="H17" s="76"/>
      <c r="I17" s="76"/>
      <c r="J17" s="85"/>
      <c r="K17" s="113">
        <f>K18</f>
        <v>2028000</v>
      </c>
    </row>
    <row r="18" spans="1:11" ht="15.75">
      <c r="A18" s="108"/>
      <c r="B18" s="114"/>
      <c r="C18" s="76" t="s">
        <v>289</v>
      </c>
      <c r="D18" s="76"/>
      <c r="E18" s="76" t="s">
        <v>290</v>
      </c>
      <c r="F18" s="76"/>
      <c r="G18" s="76"/>
      <c r="H18" s="76"/>
      <c r="I18" s="76"/>
      <c r="J18" s="85"/>
      <c r="K18" s="86">
        <v>2028000</v>
      </c>
    </row>
    <row r="19" spans="1:11" ht="15.75">
      <c r="A19" s="108" t="s">
        <v>65</v>
      </c>
      <c r="B19" s="112" t="s">
        <v>129</v>
      </c>
      <c r="C19" s="89" t="s">
        <v>130</v>
      </c>
      <c r="D19" s="76"/>
      <c r="E19" s="76"/>
      <c r="F19" s="76"/>
      <c r="G19" s="76"/>
      <c r="H19" s="76"/>
      <c r="I19" s="76"/>
      <c r="J19" s="85"/>
      <c r="K19" s="113">
        <f>SUM(K20:K21)</f>
        <v>4277000</v>
      </c>
    </row>
    <row r="20" spans="1:12" ht="15.75">
      <c r="A20" s="108" t="s">
        <v>67</v>
      </c>
      <c r="B20" s="114"/>
      <c r="C20" s="76" t="s">
        <v>131</v>
      </c>
      <c r="D20" s="76"/>
      <c r="E20" s="76" t="s">
        <v>132</v>
      </c>
      <c r="F20" s="76"/>
      <c r="G20" s="76"/>
      <c r="H20" s="76"/>
      <c r="I20" s="76"/>
      <c r="J20" s="85"/>
      <c r="K20" s="86">
        <v>4122000</v>
      </c>
      <c r="L20" s="116"/>
    </row>
    <row r="21" spans="1:11" ht="15.75">
      <c r="A21" s="108" t="s">
        <v>69</v>
      </c>
      <c r="B21" s="114"/>
      <c r="C21" s="76" t="s">
        <v>133</v>
      </c>
      <c r="D21" s="76"/>
      <c r="E21" s="76" t="s">
        <v>134</v>
      </c>
      <c r="F21" s="76"/>
      <c r="G21" s="76"/>
      <c r="H21" s="76"/>
      <c r="I21" s="76"/>
      <c r="J21" s="85"/>
      <c r="K21" s="86">
        <v>155000</v>
      </c>
    </row>
    <row r="22" spans="1:11" ht="15.75">
      <c r="A22" s="108" t="s">
        <v>71</v>
      </c>
      <c r="B22" s="112" t="s">
        <v>135</v>
      </c>
      <c r="C22" s="89" t="s">
        <v>136</v>
      </c>
      <c r="D22" s="76"/>
      <c r="E22" s="76"/>
      <c r="F22" s="76"/>
      <c r="G22" s="76"/>
      <c r="H22" s="76"/>
      <c r="I22" s="76"/>
      <c r="J22" s="85"/>
      <c r="K22" s="113">
        <f>K23+K25+K28</f>
        <v>1626000</v>
      </c>
    </row>
    <row r="23" spans="1:11" ht="15.75">
      <c r="A23" s="108" t="s">
        <v>74</v>
      </c>
      <c r="B23" s="114" t="s">
        <v>137</v>
      </c>
      <c r="C23" s="76"/>
      <c r="D23" s="76" t="s">
        <v>138</v>
      </c>
      <c r="E23" s="76"/>
      <c r="F23" s="76"/>
      <c r="G23" s="76"/>
      <c r="H23" s="76"/>
      <c r="I23" s="76"/>
      <c r="J23" s="85"/>
      <c r="K23" s="113">
        <f>SUM(K24)</f>
        <v>1070000</v>
      </c>
    </row>
    <row r="24" spans="1:11" ht="15.75">
      <c r="A24" s="108" t="s">
        <v>77</v>
      </c>
      <c r="B24" s="114"/>
      <c r="C24" s="76"/>
      <c r="D24" s="76" t="s">
        <v>139</v>
      </c>
      <c r="E24" s="76" t="s">
        <v>140</v>
      </c>
      <c r="F24" s="76"/>
      <c r="G24" s="76"/>
      <c r="H24" s="76"/>
      <c r="I24" s="76"/>
      <c r="J24" s="85"/>
      <c r="K24" s="86">
        <v>1070000</v>
      </c>
    </row>
    <row r="25" spans="1:11" ht="15.75">
      <c r="A25" s="108" t="s">
        <v>84</v>
      </c>
      <c r="B25" s="114" t="s">
        <v>141</v>
      </c>
      <c r="C25" s="76"/>
      <c r="D25" s="76" t="s">
        <v>142</v>
      </c>
      <c r="E25" s="76"/>
      <c r="F25" s="76"/>
      <c r="G25" s="76"/>
      <c r="H25" s="76"/>
      <c r="I25" s="76"/>
      <c r="J25" s="85"/>
      <c r="K25" s="113">
        <f>SUM(K26:K27)</f>
        <v>200000</v>
      </c>
    </row>
    <row r="26" spans="1:11" ht="15.75">
      <c r="A26" s="108" t="s">
        <v>85</v>
      </c>
      <c r="B26" s="114"/>
      <c r="C26" s="76"/>
      <c r="D26" s="76" t="s">
        <v>143</v>
      </c>
      <c r="E26" s="76" t="s">
        <v>144</v>
      </c>
      <c r="F26" s="76"/>
      <c r="G26" s="76"/>
      <c r="H26" s="76"/>
      <c r="I26" s="76"/>
      <c r="J26" s="85"/>
      <c r="K26" s="86">
        <v>50000</v>
      </c>
    </row>
    <row r="27" spans="1:11" ht="15.75">
      <c r="A27" s="108" t="s">
        <v>86</v>
      </c>
      <c r="B27" s="114"/>
      <c r="C27" s="76"/>
      <c r="D27" s="76" t="s">
        <v>145</v>
      </c>
      <c r="E27" s="76" t="s">
        <v>146</v>
      </c>
      <c r="F27" s="76"/>
      <c r="G27" s="76"/>
      <c r="H27" s="76"/>
      <c r="I27" s="76"/>
      <c r="J27" s="85"/>
      <c r="K27" s="86">
        <v>150000</v>
      </c>
    </row>
    <row r="28" spans="1:11" ht="15.75">
      <c r="A28" s="108" t="s">
        <v>89</v>
      </c>
      <c r="B28" s="114" t="s">
        <v>147</v>
      </c>
      <c r="C28" s="76"/>
      <c r="D28" s="76" t="s">
        <v>148</v>
      </c>
      <c r="E28" s="76"/>
      <c r="F28" s="76"/>
      <c r="G28" s="76"/>
      <c r="H28" s="76"/>
      <c r="I28" s="85"/>
      <c r="J28" s="85"/>
      <c r="K28" s="113">
        <f>K29</f>
        <v>356000</v>
      </c>
    </row>
    <row r="29" spans="1:11" ht="15.75">
      <c r="A29" s="108" t="s">
        <v>91</v>
      </c>
      <c r="B29" s="114"/>
      <c r="C29" s="76"/>
      <c r="D29" s="76" t="s">
        <v>149</v>
      </c>
      <c r="E29" s="76" t="s">
        <v>150</v>
      </c>
      <c r="F29" s="76"/>
      <c r="G29" s="76"/>
      <c r="H29" s="76"/>
      <c r="I29" s="76"/>
      <c r="J29" s="85"/>
      <c r="K29" s="86">
        <v>356000</v>
      </c>
    </row>
    <row r="30" spans="1:11" ht="15.75">
      <c r="A30" s="108" t="s">
        <v>93</v>
      </c>
      <c r="B30" s="114" t="s">
        <v>151</v>
      </c>
      <c r="C30" s="76"/>
      <c r="D30" s="76"/>
      <c r="E30" s="76"/>
      <c r="F30" s="76"/>
      <c r="G30" s="76"/>
      <c r="H30" s="76"/>
      <c r="I30" s="76"/>
      <c r="J30" s="117" t="s">
        <v>296</v>
      </c>
      <c r="K30" s="86"/>
    </row>
    <row r="31" spans="1:11" ht="15.75">
      <c r="A31" s="108" t="s">
        <v>94</v>
      </c>
      <c r="B31" s="114"/>
      <c r="C31" s="76"/>
      <c r="D31" s="76"/>
      <c r="E31" s="76"/>
      <c r="F31" s="76"/>
      <c r="G31" s="76"/>
      <c r="H31" s="76"/>
      <c r="I31" s="76"/>
      <c r="J31" s="117"/>
      <c r="K31" s="86"/>
    </row>
    <row r="32" spans="1:11" ht="15.75">
      <c r="A32" s="108" t="s">
        <v>97</v>
      </c>
      <c r="B32" s="110" t="s">
        <v>152</v>
      </c>
      <c r="C32" s="82"/>
      <c r="D32" s="82"/>
      <c r="E32" s="82"/>
      <c r="F32" s="82"/>
      <c r="G32" s="82"/>
      <c r="H32" s="82"/>
      <c r="I32" s="82"/>
      <c r="J32" s="111"/>
      <c r="K32" s="84">
        <f>K33+K45</f>
        <v>5238000</v>
      </c>
    </row>
    <row r="33" spans="1:11" ht="15.75">
      <c r="A33" s="108" t="s">
        <v>98</v>
      </c>
      <c r="B33" s="112" t="s">
        <v>135</v>
      </c>
      <c r="C33" s="89" t="s">
        <v>136</v>
      </c>
      <c r="D33" s="76"/>
      <c r="E33" s="76"/>
      <c r="F33" s="76"/>
      <c r="G33" s="76"/>
      <c r="H33" s="76"/>
      <c r="I33" s="76"/>
      <c r="J33" s="85"/>
      <c r="K33" s="113">
        <f>K34+K36+K43</f>
        <v>3638000</v>
      </c>
    </row>
    <row r="34" spans="1:11" ht="15.75">
      <c r="A34" s="108" t="s">
        <v>153</v>
      </c>
      <c r="B34" s="114" t="s">
        <v>137</v>
      </c>
      <c r="C34" s="76"/>
      <c r="D34" s="76" t="s">
        <v>138</v>
      </c>
      <c r="E34" s="76"/>
      <c r="F34" s="76"/>
      <c r="G34" s="76"/>
      <c r="H34" s="76"/>
      <c r="I34" s="76"/>
      <c r="J34" s="85"/>
      <c r="K34" s="113">
        <f>SUM(K35)</f>
        <v>800000</v>
      </c>
    </row>
    <row r="35" spans="1:11" ht="15.75">
      <c r="A35" s="108" t="s">
        <v>154</v>
      </c>
      <c r="B35" s="114"/>
      <c r="C35" s="76"/>
      <c r="D35" s="76" t="s">
        <v>155</v>
      </c>
      <c r="E35" s="76" t="s">
        <v>156</v>
      </c>
      <c r="F35" s="76"/>
      <c r="G35" s="76"/>
      <c r="H35" s="76"/>
      <c r="I35" s="76"/>
      <c r="J35" s="85"/>
      <c r="K35" s="86">
        <v>800000</v>
      </c>
    </row>
    <row r="36" spans="1:11" ht="15.75">
      <c r="A36" s="108" t="s">
        <v>302</v>
      </c>
      <c r="B36" s="114" t="s">
        <v>158</v>
      </c>
      <c r="C36" s="76"/>
      <c r="D36" s="76" t="s">
        <v>159</v>
      </c>
      <c r="E36" s="76"/>
      <c r="F36" s="76"/>
      <c r="G36" s="76"/>
      <c r="H36" s="76"/>
      <c r="I36" s="76"/>
      <c r="J36" s="85"/>
      <c r="K36" s="113">
        <f>K37+K41+K42</f>
        <v>2220000</v>
      </c>
    </row>
    <row r="37" spans="1:11" ht="15.75">
      <c r="A37" s="108" t="s">
        <v>303</v>
      </c>
      <c r="B37" s="114"/>
      <c r="C37" s="76"/>
      <c r="D37" s="76" t="s">
        <v>161</v>
      </c>
      <c r="E37" s="76" t="s">
        <v>162</v>
      </c>
      <c r="F37" s="76"/>
      <c r="G37" s="76"/>
      <c r="H37" s="76"/>
      <c r="I37" s="76"/>
      <c r="J37" s="85"/>
      <c r="K37" s="86">
        <f>SUM(K38:K40)</f>
        <v>970000</v>
      </c>
    </row>
    <row r="38" spans="1:11" ht="15.75">
      <c r="A38" s="108" t="s">
        <v>304</v>
      </c>
      <c r="B38" s="114"/>
      <c r="C38" s="76"/>
      <c r="D38" s="76"/>
      <c r="E38" s="76"/>
      <c r="F38" s="76" t="s">
        <v>164</v>
      </c>
      <c r="G38" s="76"/>
      <c r="H38" s="76"/>
      <c r="I38" s="76"/>
      <c r="J38" s="85"/>
      <c r="K38" s="86">
        <v>270000</v>
      </c>
    </row>
    <row r="39" spans="1:11" ht="15.75">
      <c r="A39" s="108" t="s">
        <v>157</v>
      </c>
      <c r="B39" s="114"/>
      <c r="C39" s="76"/>
      <c r="D39" s="76"/>
      <c r="E39" s="76"/>
      <c r="F39" s="76" t="s">
        <v>166</v>
      </c>
      <c r="G39" s="76"/>
      <c r="H39" s="76"/>
      <c r="I39" s="76"/>
      <c r="J39" s="85"/>
      <c r="K39" s="86">
        <v>350000</v>
      </c>
    </row>
    <row r="40" spans="1:11" ht="15.75">
      <c r="A40" s="108" t="s">
        <v>160</v>
      </c>
      <c r="B40" s="114"/>
      <c r="C40" s="76"/>
      <c r="D40" s="76"/>
      <c r="E40" s="76"/>
      <c r="F40" s="76" t="s">
        <v>168</v>
      </c>
      <c r="G40" s="76"/>
      <c r="H40" s="76"/>
      <c r="I40" s="76"/>
      <c r="J40" s="85"/>
      <c r="K40" s="86">
        <v>350000</v>
      </c>
    </row>
    <row r="41" spans="1:11" ht="15.75">
      <c r="A41" s="108" t="s">
        <v>163</v>
      </c>
      <c r="B41" s="114"/>
      <c r="C41" s="76"/>
      <c r="D41" s="76" t="s">
        <v>170</v>
      </c>
      <c r="E41" s="76" t="s">
        <v>171</v>
      </c>
      <c r="F41" s="76"/>
      <c r="G41" s="76"/>
      <c r="H41" s="76"/>
      <c r="I41" s="76"/>
      <c r="J41" s="85"/>
      <c r="K41" s="113">
        <v>250000</v>
      </c>
    </row>
    <row r="42" spans="1:11" ht="15.75">
      <c r="A42" s="108" t="s">
        <v>165</v>
      </c>
      <c r="B42" s="114"/>
      <c r="C42" s="76"/>
      <c r="D42" s="76" t="s">
        <v>27</v>
      </c>
      <c r="E42" s="76" t="s">
        <v>28</v>
      </c>
      <c r="F42" s="76"/>
      <c r="G42" s="76"/>
      <c r="H42" s="76"/>
      <c r="I42" s="76"/>
      <c r="J42" s="85"/>
      <c r="K42" s="113">
        <v>1000000</v>
      </c>
    </row>
    <row r="43" spans="1:11" ht="15.75">
      <c r="A43" s="108" t="s">
        <v>167</v>
      </c>
      <c r="B43" s="114" t="s">
        <v>147</v>
      </c>
      <c r="C43" s="76"/>
      <c r="D43" s="76" t="s">
        <v>148</v>
      </c>
      <c r="E43" s="76"/>
      <c r="F43" s="76"/>
      <c r="G43" s="76"/>
      <c r="H43" s="76"/>
      <c r="I43" s="85"/>
      <c r="J43" s="85"/>
      <c r="K43" s="113">
        <f>SUM(K44:K44)</f>
        <v>618000</v>
      </c>
    </row>
    <row r="44" spans="1:11" ht="15.75">
      <c r="A44" s="108" t="s">
        <v>169</v>
      </c>
      <c r="B44" s="114"/>
      <c r="C44" s="76"/>
      <c r="D44" s="76" t="s">
        <v>149</v>
      </c>
      <c r="E44" s="76" t="s">
        <v>150</v>
      </c>
      <c r="F44" s="76"/>
      <c r="G44" s="76"/>
      <c r="H44" s="76"/>
      <c r="I44" s="76"/>
      <c r="J44" s="85"/>
      <c r="K44" s="86">
        <v>618000</v>
      </c>
    </row>
    <row r="45" spans="1:11" ht="15.75">
      <c r="A45" s="108" t="s">
        <v>172</v>
      </c>
      <c r="B45" s="112" t="s">
        <v>285</v>
      </c>
      <c r="C45" s="89" t="s">
        <v>286</v>
      </c>
      <c r="D45" s="76"/>
      <c r="E45" s="76"/>
      <c r="F45" s="76"/>
      <c r="G45" s="76"/>
      <c r="H45" s="76"/>
      <c r="I45" s="76"/>
      <c r="J45" s="85"/>
      <c r="K45" s="113">
        <f>SUM(K46:K48)</f>
        <v>1600000</v>
      </c>
    </row>
    <row r="46" spans="1:11" ht="15.75">
      <c r="A46" s="108" t="s">
        <v>305</v>
      </c>
      <c r="B46" s="112"/>
      <c r="C46" s="89"/>
      <c r="D46" s="76" t="s">
        <v>285</v>
      </c>
      <c r="E46" s="76" t="s">
        <v>295</v>
      </c>
      <c r="F46" s="76"/>
      <c r="G46" s="76"/>
      <c r="H46" s="76"/>
      <c r="I46" s="76"/>
      <c r="J46" s="85"/>
      <c r="K46" s="86">
        <v>160000</v>
      </c>
    </row>
    <row r="47" spans="1:11" ht="15.75">
      <c r="A47" s="108" t="s">
        <v>306</v>
      </c>
      <c r="B47" s="114"/>
      <c r="C47" s="76"/>
      <c r="D47" s="76" t="s">
        <v>292</v>
      </c>
      <c r="E47" s="76" t="s">
        <v>294</v>
      </c>
      <c r="F47" s="76"/>
      <c r="G47" s="76"/>
      <c r="H47" s="76"/>
      <c r="I47" s="76"/>
      <c r="J47" s="85"/>
      <c r="K47" s="86">
        <v>1100000</v>
      </c>
    </row>
    <row r="48" spans="1:11" ht="15.75">
      <c r="A48" s="108" t="s">
        <v>307</v>
      </c>
      <c r="B48" s="114"/>
      <c r="C48" s="76"/>
      <c r="D48" s="76" t="s">
        <v>293</v>
      </c>
      <c r="E48" s="76" t="s">
        <v>291</v>
      </c>
      <c r="F48" s="76"/>
      <c r="G48" s="76"/>
      <c r="H48" s="76"/>
      <c r="I48" s="76"/>
      <c r="J48" s="85"/>
      <c r="K48" s="86">
        <v>340000</v>
      </c>
    </row>
    <row r="49" spans="1:11" ht="15.75">
      <c r="A49" s="108" t="s">
        <v>308</v>
      </c>
      <c r="B49" s="152" t="s">
        <v>176</v>
      </c>
      <c r="C49" s="153"/>
      <c r="D49" s="153"/>
      <c r="E49" s="153"/>
      <c r="F49" s="153"/>
      <c r="G49" s="153"/>
      <c r="H49" s="153"/>
      <c r="I49" s="153"/>
      <c r="J49" s="154"/>
      <c r="K49" s="155">
        <f>K10+K32</f>
        <v>32306130</v>
      </c>
    </row>
    <row r="50" spans="1:11" ht="15.75">
      <c r="A50" s="108" t="s">
        <v>173</v>
      </c>
      <c r="B50" s="114"/>
      <c r="C50" s="76"/>
      <c r="D50" s="76"/>
      <c r="E50" s="76"/>
      <c r="F50" s="76"/>
      <c r="G50" s="76"/>
      <c r="H50" s="76"/>
      <c r="I50" s="76"/>
      <c r="J50" s="85"/>
      <c r="K50" s="86"/>
    </row>
    <row r="51" spans="1:11" ht="15.75">
      <c r="A51" s="108" t="s">
        <v>174</v>
      </c>
      <c r="B51" s="110" t="s">
        <v>179</v>
      </c>
      <c r="C51" s="81"/>
      <c r="D51" s="81"/>
      <c r="E51" s="81"/>
      <c r="F51" s="81"/>
      <c r="G51" s="82"/>
      <c r="H51" s="82"/>
      <c r="I51" s="82"/>
      <c r="J51" s="111"/>
      <c r="K51" s="84">
        <f>K52+K58+K628+K61</f>
        <v>26303000</v>
      </c>
    </row>
    <row r="52" spans="1:11" ht="15.75">
      <c r="A52" s="108" t="s">
        <v>309</v>
      </c>
      <c r="B52" s="112" t="s">
        <v>117</v>
      </c>
      <c r="C52" s="89" t="s">
        <v>118</v>
      </c>
      <c r="D52" s="76"/>
      <c r="E52" s="76"/>
      <c r="F52" s="76"/>
      <c r="G52" s="76"/>
      <c r="H52" s="76"/>
      <c r="I52" s="76"/>
      <c r="J52" s="85"/>
      <c r="K52" s="113">
        <f>SUM(K53)</f>
        <v>7645000</v>
      </c>
    </row>
    <row r="53" spans="1:11" ht="15.75">
      <c r="A53" s="108" t="s">
        <v>175</v>
      </c>
      <c r="B53" s="114" t="s">
        <v>119</v>
      </c>
      <c r="C53" s="76"/>
      <c r="D53" s="76" t="s">
        <v>120</v>
      </c>
      <c r="E53" s="76"/>
      <c r="F53" s="76"/>
      <c r="G53" s="76"/>
      <c r="H53" s="76"/>
      <c r="I53" s="76"/>
      <c r="J53" s="85"/>
      <c r="K53" s="86">
        <f>SUM(K54:K57)</f>
        <v>7645000</v>
      </c>
    </row>
    <row r="54" spans="1:11" ht="15.75">
      <c r="A54" s="108" t="s">
        <v>177</v>
      </c>
      <c r="B54" s="114"/>
      <c r="C54" s="76" t="s">
        <v>183</v>
      </c>
      <c r="D54" s="76"/>
      <c r="E54" s="76" t="s">
        <v>122</v>
      </c>
      <c r="F54" s="76"/>
      <c r="G54" s="76"/>
      <c r="H54" s="76"/>
      <c r="I54" s="76"/>
      <c r="J54" s="85"/>
      <c r="K54" s="86">
        <v>7038000</v>
      </c>
    </row>
    <row r="55" spans="1:11" ht="15.75">
      <c r="A55" s="108" t="s">
        <v>178</v>
      </c>
      <c r="B55" s="114"/>
      <c r="C55" s="76" t="s">
        <v>123</v>
      </c>
      <c r="D55" s="76"/>
      <c r="E55" s="76" t="s">
        <v>124</v>
      </c>
      <c r="F55" s="76"/>
      <c r="G55" s="76"/>
      <c r="H55" s="76"/>
      <c r="I55" s="76"/>
      <c r="J55" s="85"/>
      <c r="K55" s="86">
        <v>447000</v>
      </c>
    </row>
    <row r="56" spans="1:11" ht="15.75">
      <c r="A56" s="108" t="s">
        <v>180</v>
      </c>
      <c r="B56" s="114"/>
      <c r="C56" s="76" t="s">
        <v>125</v>
      </c>
      <c r="D56" s="76"/>
      <c r="E56" s="76" t="s">
        <v>126</v>
      </c>
      <c r="F56" s="76"/>
      <c r="G56" s="76"/>
      <c r="H56" s="76"/>
      <c r="I56" s="76"/>
      <c r="J56" s="85"/>
      <c r="K56" s="86">
        <v>160000</v>
      </c>
    </row>
    <row r="57" spans="1:11" ht="15.75">
      <c r="A57" s="108" t="s">
        <v>181</v>
      </c>
      <c r="B57" s="114"/>
      <c r="C57" s="76" t="s">
        <v>127</v>
      </c>
      <c r="D57" s="76"/>
      <c r="E57" s="76" t="s">
        <v>128</v>
      </c>
      <c r="F57" s="76"/>
      <c r="G57" s="76"/>
      <c r="H57" s="76"/>
      <c r="I57" s="76"/>
      <c r="J57" s="85"/>
      <c r="K57" s="86">
        <v>0</v>
      </c>
    </row>
    <row r="58" spans="1:11" ht="15.75">
      <c r="A58" s="108" t="s">
        <v>182</v>
      </c>
      <c r="B58" s="112" t="s">
        <v>129</v>
      </c>
      <c r="C58" s="89" t="s">
        <v>130</v>
      </c>
      <c r="D58" s="76"/>
      <c r="E58" s="76"/>
      <c r="F58" s="76"/>
      <c r="G58" s="76"/>
      <c r="H58" s="76"/>
      <c r="I58" s="76"/>
      <c r="J58" s="85"/>
      <c r="K58" s="113">
        <f>SUM(K59:K60)</f>
        <v>1528000</v>
      </c>
    </row>
    <row r="59" spans="1:12" ht="15.75">
      <c r="A59" s="108" t="s">
        <v>184</v>
      </c>
      <c r="B59" s="114"/>
      <c r="C59" s="76" t="s">
        <v>131</v>
      </c>
      <c r="D59" s="76"/>
      <c r="E59" s="76" t="s">
        <v>132</v>
      </c>
      <c r="F59" s="76"/>
      <c r="G59" s="76"/>
      <c r="H59" s="76"/>
      <c r="I59" s="76"/>
      <c r="J59" s="85"/>
      <c r="K59" s="115">
        <v>1460000</v>
      </c>
      <c r="L59" s="116"/>
    </row>
    <row r="60" spans="1:11" ht="15.75">
      <c r="A60" s="108" t="s">
        <v>185</v>
      </c>
      <c r="B60" s="114"/>
      <c r="C60" s="76" t="s">
        <v>133</v>
      </c>
      <c r="D60" s="76"/>
      <c r="E60" s="76" t="s">
        <v>134</v>
      </c>
      <c r="F60" s="76"/>
      <c r="G60" s="76"/>
      <c r="H60" s="76"/>
      <c r="I60" s="76"/>
      <c r="J60" s="85"/>
      <c r="K60" s="115">
        <v>68000</v>
      </c>
    </row>
    <row r="61" spans="1:11" ht="15.75">
      <c r="A61" s="108" t="s">
        <v>186</v>
      </c>
      <c r="B61" s="112" t="s">
        <v>135</v>
      </c>
      <c r="C61" s="89" t="s">
        <v>136</v>
      </c>
      <c r="D61" s="76"/>
      <c r="E61" s="76"/>
      <c r="F61" s="76"/>
      <c r="G61" s="76"/>
      <c r="H61" s="76"/>
      <c r="I61" s="76"/>
      <c r="J61" s="85"/>
      <c r="K61" s="113">
        <f>K62+K69+K76+K78+K67</f>
        <v>17130000</v>
      </c>
    </row>
    <row r="62" spans="1:11" ht="15.75">
      <c r="A62" s="108" t="s">
        <v>187</v>
      </c>
      <c r="B62" s="114" t="s">
        <v>137</v>
      </c>
      <c r="C62" s="76"/>
      <c r="D62" s="76" t="s">
        <v>138</v>
      </c>
      <c r="E62" s="76"/>
      <c r="F62" s="76"/>
      <c r="G62" s="76"/>
      <c r="H62" s="76"/>
      <c r="I62" s="76"/>
      <c r="J62" s="85"/>
      <c r="K62" s="86">
        <f>K63+K64+K65</f>
        <v>10050000</v>
      </c>
    </row>
    <row r="63" spans="1:11" ht="15.75">
      <c r="A63" s="108" t="s">
        <v>188</v>
      </c>
      <c r="B63" s="114"/>
      <c r="C63" s="76"/>
      <c r="D63" s="76" t="s">
        <v>139</v>
      </c>
      <c r="E63" s="76" t="s">
        <v>140</v>
      </c>
      <c r="F63" s="76"/>
      <c r="G63" s="76"/>
      <c r="H63" s="76"/>
      <c r="I63" s="76"/>
      <c r="J63" s="85"/>
      <c r="K63" s="86">
        <v>400000</v>
      </c>
    </row>
    <row r="64" spans="1:11" ht="15.75">
      <c r="A64" s="108" t="s">
        <v>310</v>
      </c>
      <c r="B64" s="114"/>
      <c r="C64" s="76"/>
      <c r="D64" s="76" t="s">
        <v>155</v>
      </c>
      <c r="E64" s="76" t="s">
        <v>156</v>
      </c>
      <c r="F64" s="76"/>
      <c r="G64" s="76"/>
      <c r="H64" s="76"/>
      <c r="I64" s="76"/>
      <c r="J64" s="85"/>
      <c r="K64" s="86">
        <v>9600000</v>
      </c>
    </row>
    <row r="65" spans="1:11" ht="15.75">
      <c r="A65" s="108" t="s">
        <v>189</v>
      </c>
      <c r="B65" s="114"/>
      <c r="C65" s="76"/>
      <c r="D65" s="76" t="s">
        <v>195</v>
      </c>
      <c r="E65" s="76" t="s">
        <v>196</v>
      </c>
      <c r="F65" s="76"/>
      <c r="G65" s="76"/>
      <c r="H65" s="76"/>
      <c r="I65" s="76"/>
      <c r="J65" s="85"/>
      <c r="K65" s="86">
        <f>K66</f>
        <v>50000</v>
      </c>
    </row>
    <row r="66" spans="1:11" ht="15.75">
      <c r="A66" s="108" t="s">
        <v>190</v>
      </c>
      <c r="B66" s="114"/>
      <c r="C66" s="76"/>
      <c r="D66" s="76"/>
      <c r="E66" s="76"/>
      <c r="F66" s="76" t="s">
        <v>198</v>
      </c>
      <c r="G66" s="76"/>
      <c r="H66" s="76"/>
      <c r="I66" s="76"/>
      <c r="J66" s="85"/>
      <c r="K66" s="86">
        <v>50000</v>
      </c>
    </row>
    <row r="67" spans="1:11" ht="15.75">
      <c r="A67" s="108" t="s">
        <v>191</v>
      </c>
      <c r="B67" s="114" t="s">
        <v>141</v>
      </c>
      <c r="C67" s="76" t="s">
        <v>142</v>
      </c>
      <c r="D67" s="76"/>
      <c r="E67" s="76"/>
      <c r="F67" s="76"/>
      <c r="G67" s="76"/>
      <c r="H67" s="76"/>
      <c r="I67" s="76"/>
      <c r="J67" s="85"/>
      <c r="K67" s="86">
        <f>SUM(K68)</f>
        <v>50000</v>
      </c>
    </row>
    <row r="68" spans="1:11" ht="15.75">
      <c r="A68" s="108" t="s">
        <v>192</v>
      </c>
      <c r="B68" s="114"/>
      <c r="C68" s="76"/>
      <c r="D68" s="76" t="s">
        <v>143</v>
      </c>
      <c r="E68" s="76" t="s">
        <v>233</v>
      </c>
      <c r="F68" s="76"/>
      <c r="G68" s="76"/>
      <c r="H68" s="76"/>
      <c r="I68" s="76"/>
      <c r="J68" s="85"/>
      <c r="K68" s="86">
        <v>50000</v>
      </c>
    </row>
    <row r="69" spans="1:11" ht="15.75">
      <c r="A69" s="108" t="s">
        <v>311</v>
      </c>
      <c r="B69" s="114" t="s">
        <v>158</v>
      </c>
      <c r="C69" s="76"/>
      <c r="D69" s="76" t="s">
        <v>159</v>
      </c>
      <c r="E69" s="76"/>
      <c r="F69" s="76"/>
      <c r="G69" s="76"/>
      <c r="H69" s="76"/>
      <c r="I69" s="76"/>
      <c r="J69" s="85"/>
      <c r="K69" s="86">
        <f>K70+K74+K75</f>
        <v>3350000</v>
      </c>
    </row>
    <row r="70" spans="1:11" ht="15.75">
      <c r="A70" s="108" t="s">
        <v>312</v>
      </c>
      <c r="B70" s="114"/>
      <c r="C70" s="76"/>
      <c r="D70" s="76" t="s">
        <v>161</v>
      </c>
      <c r="E70" s="76" t="s">
        <v>162</v>
      </c>
      <c r="F70" s="76"/>
      <c r="G70" s="76"/>
      <c r="H70" s="76"/>
      <c r="I70" s="76"/>
      <c r="J70" s="85"/>
      <c r="K70" s="86">
        <f>SUM(K71:K73)</f>
        <v>1850000</v>
      </c>
    </row>
    <row r="71" spans="1:11" ht="15.75">
      <c r="A71" s="108" t="s">
        <v>193</v>
      </c>
      <c r="B71" s="114"/>
      <c r="C71" s="76"/>
      <c r="D71" s="76"/>
      <c r="E71" s="76"/>
      <c r="F71" s="76" t="s">
        <v>164</v>
      </c>
      <c r="G71" s="76"/>
      <c r="H71" s="76"/>
      <c r="I71" s="76"/>
      <c r="J71" s="85"/>
      <c r="K71" s="86">
        <v>650000</v>
      </c>
    </row>
    <row r="72" spans="1:11" ht="15.75">
      <c r="A72" s="108" t="s">
        <v>313</v>
      </c>
      <c r="B72" s="114"/>
      <c r="C72" s="76"/>
      <c r="D72" s="76"/>
      <c r="E72" s="76"/>
      <c r="F72" s="76" t="s">
        <v>166</v>
      </c>
      <c r="G72" s="76"/>
      <c r="H72" s="76"/>
      <c r="I72" s="76"/>
      <c r="J72" s="85"/>
      <c r="K72" s="86">
        <v>900000</v>
      </c>
    </row>
    <row r="73" spans="1:11" ht="15.75">
      <c r="A73" s="108" t="s">
        <v>314</v>
      </c>
      <c r="B73" s="114"/>
      <c r="C73" s="76"/>
      <c r="D73" s="76"/>
      <c r="E73" s="76"/>
      <c r="F73" s="76" t="s">
        <v>168</v>
      </c>
      <c r="G73" s="76"/>
      <c r="H73" s="76"/>
      <c r="I73" s="76"/>
      <c r="J73" s="85"/>
      <c r="K73" s="86">
        <v>300000</v>
      </c>
    </row>
    <row r="74" spans="1:11" ht="15.75">
      <c r="A74" s="108" t="s">
        <v>315</v>
      </c>
      <c r="B74" s="114"/>
      <c r="C74" s="76"/>
      <c r="D74" s="76" t="s">
        <v>170</v>
      </c>
      <c r="E74" s="76" t="s">
        <v>171</v>
      </c>
      <c r="F74" s="76"/>
      <c r="G74" s="76"/>
      <c r="H74" s="76"/>
      <c r="I74" s="76"/>
      <c r="J74" s="85"/>
      <c r="K74" s="86">
        <v>500000</v>
      </c>
    </row>
    <row r="75" spans="1:11" ht="15.75">
      <c r="A75" s="108" t="s">
        <v>194</v>
      </c>
      <c r="B75" s="114"/>
      <c r="C75" s="76"/>
      <c r="D75" s="76" t="s">
        <v>27</v>
      </c>
      <c r="E75" s="76" t="s">
        <v>28</v>
      </c>
      <c r="F75" s="76"/>
      <c r="G75" s="76"/>
      <c r="H75" s="76"/>
      <c r="I75" s="76"/>
      <c r="J75" s="85"/>
      <c r="K75" s="86">
        <v>1000000</v>
      </c>
    </row>
    <row r="76" spans="1:11" ht="15.75">
      <c r="A76" s="108" t="s">
        <v>197</v>
      </c>
      <c r="B76" s="114" t="s">
        <v>207</v>
      </c>
      <c r="C76" s="76"/>
      <c r="D76" s="76" t="s">
        <v>208</v>
      </c>
      <c r="E76" s="76"/>
      <c r="F76" s="76"/>
      <c r="G76" s="76"/>
      <c r="H76" s="76"/>
      <c r="I76" s="76"/>
      <c r="J76" s="85"/>
      <c r="K76" s="86">
        <f>K77</f>
        <v>90000</v>
      </c>
    </row>
    <row r="77" spans="1:11" ht="15.75">
      <c r="A77" s="108" t="s">
        <v>316</v>
      </c>
      <c r="B77" s="114"/>
      <c r="C77" s="76"/>
      <c r="D77" s="76" t="s">
        <v>210</v>
      </c>
      <c r="E77" s="76" t="s">
        <v>211</v>
      </c>
      <c r="F77" s="76"/>
      <c r="G77" s="76"/>
      <c r="H77" s="76"/>
      <c r="I77" s="76"/>
      <c r="J77" s="85"/>
      <c r="K77" s="86">
        <v>90000</v>
      </c>
    </row>
    <row r="78" spans="1:11" ht="15.75">
      <c r="A78" s="108" t="s">
        <v>317</v>
      </c>
      <c r="B78" s="114" t="s">
        <v>147</v>
      </c>
      <c r="C78" s="76"/>
      <c r="D78" s="76" t="s">
        <v>148</v>
      </c>
      <c r="E78" s="76"/>
      <c r="F78" s="76"/>
      <c r="G78" s="76"/>
      <c r="H78" s="76"/>
      <c r="I78" s="76"/>
      <c r="J78" s="85"/>
      <c r="K78" s="86">
        <f>SUM(K79:K79)</f>
        <v>3590000</v>
      </c>
    </row>
    <row r="79" spans="1:11" ht="15.75">
      <c r="A79" s="108" t="s">
        <v>318</v>
      </c>
      <c r="B79" s="114"/>
      <c r="C79" s="76"/>
      <c r="D79" s="76" t="s">
        <v>149</v>
      </c>
      <c r="E79" s="76" t="s">
        <v>214</v>
      </c>
      <c r="F79" s="76"/>
      <c r="G79" s="76"/>
      <c r="H79" s="76"/>
      <c r="I79" s="76"/>
      <c r="J79" s="85"/>
      <c r="K79" s="86">
        <v>3590000</v>
      </c>
    </row>
    <row r="80" spans="1:11" ht="15.75">
      <c r="A80" s="108" t="s">
        <v>199</v>
      </c>
      <c r="B80" s="114" t="s">
        <v>151</v>
      </c>
      <c r="C80" s="76"/>
      <c r="D80" s="76"/>
      <c r="E80" s="76"/>
      <c r="F80" s="76"/>
      <c r="G80" s="76"/>
      <c r="H80" s="76"/>
      <c r="I80" s="76"/>
      <c r="J80" s="117" t="s">
        <v>216</v>
      </c>
      <c r="K80" s="86"/>
    </row>
    <row r="81" spans="1:11" ht="15.75">
      <c r="A81" s="108" t="s">
        <v>200</v>
      </c>
      <c r="B81" s="114"/>
      <c r="C81" s="76"/>
      <c r="D81" s="76"/>
      <c r="E81" s="76"/>
      <c r="F81" s="76"/>
      <c r="G81" s="76"/>
      <c r="H81" s="76"/>
      <c r="I81" s="76"/>
      <c r="J81" s="117"/>
      <c r="K81" s="86"/>
    </row>
    <row r="82" spans="1:11" ht="15.75">
      <c r="A82" s="108" t="s">
        <v>201</v>
      </c>
      <c r="B82" s="110" t="s">
        <v>219</v>
      </c>
      <c r="C82" s="81"/>
      <c r="D82" s="81"/>
      <c r="E82" s="81"/>
      <c r="F82" s="81"/>
      <c r="G82" s="82"/>
      <c r="H82" s="82"/>
      <c r="I82" s="82"/>
      <c r="J82" s="111"/>
      <c r="K82" s="84">
        <f>K83+K89+K92</f>
        <v>17743000</v>
      </c>
    </row>
    <row r="83" spans="1:11" ht="15.75">
      <c r="A83" s="108" t="s">
        <v>202</v>
      </c>
      <c r="B83" s="112" t="s">
        <v>117</v>
      </c>
      <c r="C83" s="89" t="s">
        <v>118</v>
      </c>
      <c r="D83" s="76"/>
      <c r="E83" s="76"/>
      <c r="F83" s="76"/>
      <c r="G83" s="76"/>
      <c r="H83" s="76"/>
      <c r="I83" s="76"/>
      <c r="J83" s="85"/>
      <c r="K83" s="113">
        <f>K84</f>
        <v>4770000</v>
      </c>
    </row>
    <row r="84" spans="1:11" ht="15.75">
      <c r="A84" s="108" t="s">
        <v>203</v>
      </c>
      <c r="B84" s="114" t="s">
        <v>119</v>
      </c>
      <c r="C84" s="76"/>
      <c r="D84" s="76" t="s">
        <v>120</v>
      </c>
      <c r="E84" s="76"/>
      <c r="F84" s="76"/>
      <c r="G84" s="76"/>
      <c r="H84" s="76"/>
      <c r="I84" s="76"/>
      <c r="J84" s="85"/>
      <c r="K84" s="86">
        <f>SUM(K85:K88)</f>
        <v>4770000</v>
      </c>
    </row>
    <row r="85" spans="1:11" ht="15.75">
      <c r="A85" s="108" t="s">
        <v>204</v>
      </c>
      <c r="B85" s="114"/>
      <c r="C85" s="76" t="s">
        <v>183</v>
      </c>
      <c r="D85" s="76"/>
      <c r="E85" s="76" t="s">
        <v>122</v>
      </c>
      <c r="F85" s="76"/>
      <c r="G85" s="76"/>
      <c r="H85" s="76"/>
      <c r="I85" s="76"/>
      <c r="J85" s="85"/>
      <c r="K85" s="86">
        <v>4392000</v>
      </c>
    </row>
    <row r="86" spans="1:11" ht="15.75">
      <c r="A86" s="108" t="s">
        <v>205</v>
      </c>
      <c r="B86" s="114"/>
      <c r="C86" s="76" t="s">
        <v>123</v>
      </c>
      <c r="D86" s="76"/>
      <c r="E86" s="76" t="s">
        <v>124</v>
      </c>
      <c r="F86" s="76"/>
      <c r="G86" s="76"/>
      <c r="H86" s="76"/>
      <c r="I86" s="76"/>
      <c r="J86" s="85"/>
      <c r="K86" s="86">
        <v>298000</v>
      </c>
    </row>
    <row r="87" spans="1:11" ht="15.75">
      <c r="A87" s="108" t="s">
        <v>319</v>
      </c>
      <c r="B87" s="114"/>
      <c r="C87" s="76" t="s">
        <v>125</v>
      </c>
      <c r="D87" s="76"/>
      <c r="E87" s="76" t="s">
        <v>126</v>
      </c>
      <c r="F87" s="76"/>
      <c r="G87" s="76"/>
      <c r="H87" s="76"/>
      <c r="I87" s="76"/>
      <c r="J87" s="85"/>
      <c r="K87" s="86">
        <v>80000</v>
      </c>
    </row>
    <row r="88" spans="1:11" ht="15.75">
      <c r="A88" s="108" t="s">
        <v>320</v>
      </c>
      <c r="B88" s="114"/>
      <c r="C88" s="76" t="s">
        <v>127</v>
      </c>
      <c r="D88" s="76"/>
      <c r="E88" s="76" t="s">
        <v>128</v>
      </c>
      <c r="F88" s="76"/>
      <c r="G88" s="76"/>
      <c r="H88" s="76"/>
      <c r="I88" s="76"/>
      <c r="J88" s="85"/>
      <c r="K88" s="86">
        <v>0</v>
      </c>
    </row>
    <row r="89" spans="1:11" ht="15.75">
      <c r="A89" s="108" t="s">
        <v>206</v>
      </c>
      <c r="B89" s="112" t="s">
        <v>129</v>
      </c>
      <c r="C89" s="89" t="s">
        <v>130</v>
      </c>
      <c r="D89" s="76"/>
      <c r="E89" s="76"/>
      <c r="F89" s="76"/>
      <c r="G89" s="76"/>
      <c r="H89" s="76"/>
      <c r="I89" s="76"/>
      <c r="J89" s="85"/>
      <c r="K89" s="113">
        <f>SUM(K90:K91)</f>
        <v>960000</v>
      </c>
    </row>
    <row r="90" spans="1:12" ht="15.75">
      <c r="A90" s="108" t="s">
        <v>209</v>
      </c>
      <c r="B90" s="114"/>
      <c r="C90" s="76" t="s">
        <v>131</v>
      </c>
      <c r="D90" s="76"/>
      <c r="E90" s="76" t="s">
        <v>132</v>
      </c>
      <c r="F90" s="76"/>
      <c r="G90" s="76"/>
      <c r="H90" s="76"/>
      <c r="I90" s="76"/>
      <c r="J90" s="85"/>
      <c r="K90" s="86">
        <v>915000</v>
      </c>
      <c r="L90" s="116"/>
    </row>
    <row r="91" spans="1:11" ht="15.75">
      <c r="A91" s="108" t="s">
        <v>212</v>
      </c>
      <c r="B91" s="114"/>
      <c r="C91" s="76" t="s">
        <v>133</v>
      </c>
      <c r="D91" s="76"/>
      <c r="E91" s="76" t="s">
        <v>134</v>
      </c>
      <c r="F91" s="76"/>
      <c r="G91" s="76"/>
      <c r="H91" s="76"/>
      <c r="I91" s="76"/>
      <c r="J91" s="85"/>
      <c r="K91" s="86">
        <v>45000</v>
      </c>
    </row>
    <row r="92" spans="1:11" ht="15.75">
      <c r="A92" s="108" t="s">
        <v>213</v>
      </c>
      <c r="B92" s="112" t="s">
        <v>135</v>
      </c>
      <c r="C92" s="89" t="s">
        <v>136</v>
      </c>
      <c r="D92" s="76"/>
      <c r="E92" s="76"/>
      <c r="F92" s="76"/>
      <c r="G92" s="76"/>
      <c r="H92" s="76"/>
      <c r="I92" s="76"/>
      <c r="J92" s="85"/>
      <c r="K92" s="113">
        <f>K93+K96+K99+K106+K108</f>
        <v>12013000</v>
      </c>
    </row>
    <row r="93" spans="1:11" ht="15.75">
      <c r="A93" s="108" t="s">
        <v>321</v>
      </c>
      <c r="B93" s="114" t="s">
        <v>137</v>
      </c>
      <c r="C93" s="76"/>
      <c r="D93" s="76" t="s">
        <v>138</v>
      </c>
      <c r="E93" s="76"/>
      <c r="F93" s="76"/>
      <c r="G93" s="76"/>
      <c r="H93" s="76"/>
      <c r="I93" s="76"/>
      <c r="J93" s="85"/>
      <c r="K93" s="86">
        <f>K94+K95</f>
        <v>7400000</v>
      </c>
    </row>
    <row r="94" spans="1:11" ht="15.75">
      <c r="A94" s="108" t="s">
        <v>215</v>
      </c>
      <c r="B94" s="114"/>
      <c r="C94" s="76"/>
      <c r="D94" s="76" t="s">
        <v>139</v>
      </c>
      <c r="E94" s="76" t="s">
        <v>140</v>
      </c>
      <c r="F94" s="76"/>
      <c r="G94" s="76"/>
      <c r="H94" s="76"/>
      <c r="I94" s="76"/>
      <c r="J94" s="85"/>
      <c r="K94" s="86">
        <v>200000</v>
      </c>
    </row>
    <row r="95" spans="1:11" ht="15.75">
      <c r="A95" s="108" t="s">
        <v>217</v>
      </c>
      <c r="B95" s="114"/>
      <c r="C95" s="76"/>
      <c r="D95" s="76" t="s">
        <v>155</v>
      </c>
      <c r="E95" s="76" t="s">
        <v>156</v>
      </c>
      <c r="F95" s="76"/>
      <c r="G95" s="76"/>
      <c r="H95" s="76"/>
      <c r="I95" s="76"/>
      <c r="J95" s="85"/>
      <c r="K95" s="86">
        <v>7200000</v>
      </c>
    </row>
    <row r="96" spans="1:11" ht="15.75">
      <c r="A96" s="108" t="s">
        <v>218</v>
      </c>
      <c r="B96" s="114" t="s">
        <v>141</v>
      </c>
      <c r="C96" s="76"/>
      <c r="D96" s="76" t="s">
        <v>142</v>
      </c>
      <c r="E96" s="76"/>
      <c r="F96" s="76"/>
      <c r="G96" s="76"/>
      <c r="H96" s="76"/>
      <c r="I96" s="76"/>
      <c r="J96" s="85"/>
      <c r="K96" s="86">
        <f>SUM(K97:K98)</f>
        <v>46000</v>
      </c>
    </row>
    <row r="97" spans="1:11" ht="15.75">
      <c r="A97" s="108" t="s">
        <v>220</v>
      </c>
      <c r="B97" s="114"/>
      <c r="C97" s="76"/>
      <c r="D97" s="76" t="s">
        <v>143</v>
      </c>
      <c r="E97" s="76" t="s">
        <v>233</v>
      </c>
      <c r="F97" s="76"/>
      <c r="G97" s="76"/>
      <c r="H97" s="76"/>
      <c r="I97" s="76"/>
      <c r="J97" s="85"/>
      <c r="K97" s="86">
        <v>32000</v>
      </c>
    </row>
    <row r="98" spans="1:11" ht="15.75">
      <c r="A98" s="108" t="s">
        <v>221</v>
      </c>
      <c r="B98" s="114"/>
      <c r="C98" s="76"/>
      <c r="D98" s="76" t="s">
        <v>145</v>
      </c>
      <c r="E98" s="76" t="s">
        <v>146</v>
      </c>
      <c r="F98" s="76"/>
      <c r="G98" s="76"/>
      <c r="H98" s="76"/>
      <c r="I98" s="76"/>
      <c r="J98" s="85"/>
      <c r="K98" s="86">
        <v>14000</v>
      </c>
    </row>
    <row r="99" spans="1:11" ht="15.75">
      <c r="A99" s="108" t="s">
        <v>222</v>
      </c>
      <c r="B99" s="114" t="s">
        <v>158</v>
      </c>
      <c r="C99" s="76"/>
      <c r="D99" s="76" t="s">
        <v>159</v>
      </c>
      <c r="E99" s="76"/>
      <c r="F99" s="76"/>
      <c r="G99" s="76"/>
      <c r="H99" s="76"/>
      <c r="I99" s="76"/>
      <c r="J99" s="85"/>
      <c r="K99" s="86">
        <f>K100+K104+K105</f>
        <v>2480000</v>
      </c>
    </row>
    <row r="100" spans="1:11" ht="15.75">
      <c r="A100" s="108" t="s">
        <v>223</v>
      </c>
      <c r="B100" s="114"/>
      <c r="C100" s="76"/>
      <c r="D100" s="76" t="s">
        <v>161</v>
      </c>
      <c r="E100" s="76" t="s">
        <v>162</v>
      </c>
      <c r="F100" s="76"/>
      <c r="G100" s="76"/>
      <c r="H100" s="76"/>
      <c r="I100" s="76"/>
      <c r="J100" s="85"/>
      <c r="K100" s="86">
        <f>SUM(K101:K103)</f>
        <v>1080000</v>
      </c>
    </row>
    <row r="101" spans="1:11" ht="15.75">
      <c r="A101" s="108" t="s">
        <v>224</v>
      </c>
      <c r="B101" s="114"/>
      <c r="C101" s="76"/>
      <c r="D101" s="76"/>
      <c r="E101" s="76"/>
      <c r="F101" s="76" t="s">
        <v>164</v>
      </c>
      <c r="G101" s="76"/>
      <c r="H101" s="76"/>
      <c r="I101" s="76"/>
      <c r="J101" s="85"/>
      <c r="K101" s="86">
        <v>280000</v>
      </c>
    </row>
    <row r="102" spans="1:11" ht="15.75">
      <c r="A102" s="108" t="s">
        <v>225</v>
      </c>
      <c r="B102" s="114"/>
      <c r="C102" s="76"/>
      <c r="D102" s="76"/>
      <c r="E102" s="76"/>
      <c r="F102" s="76" t="s">
        <v>166</v>
      </c>
      <c r="G102" s="76"/>
      <c r="H102" s="76"/>
      <c r="I102" s="76"/>
      <c r="J102" s="85"/>
      <c r="K102" s="86">
        <v>600000</v>
      </c>
    </row>
    <row r="103" spans="1:11" ht="15.75">
      <c r="A103" s="108" t="s">
        <v>226</v>
      </c>
      <c r="B103" s="114"/>
      <c r="C103" s="76"/>
      <c r="D103" s="76"/>
      <c r="E103" s="76"/>
      <c r="F103" s="76" t="s">
        <v>168</v>
      </c>
      <c r="G103" s="76"/>
      <c r="H103" s="76"/>
      <c r="I103" s="76"/>
      <c r="J103" s="85"/>
      <c r="K103" s="86">
        <v>200000</v>
      </c>
    </row>
    <row r="104" spans="1:11" ht="15.75">
      <c r="A104" s="108" t="s">
        <v>227</v>
      </c>
      <c r="B104" s="114"/>
      <c r="C104" s="76"/>
      <c r="D104" s="76" t="s">
        <v>170</v>
      </c>
      <c r="E104" s="76" t="s">
        <v>171</v>
      </c>
      <c r="F104" s="76"/>
      <c r="G104" s="76"/>
      <c r="H104" s="76"/>
      <c r="I104" s="76"/>
      <c r="J104" s="85"/>
      <c r="K104" s="86">
        <v>1200000</v>
      </c>
    </row>
    <row r="105" spans="1:11" ht="15.75">
      <c r="A105" s="108" t="s">
        <v>322</v>
      </c>
      <c r="B105" s="114"/>
      <c r="C105" s="76"/>
      <c r="D105" s="76" t="s">
        <v>27</v>
      </c>
      <c r="E105" s="76" t="s">
        <v>28</v>
      </c>
      <c r="F105" s="76"/>
      <c r="G105" s="76"/>
      <c r="H105" s="76"/>
      <c r="I105" s="76"/>
      <c r="J105" s="85"/>
      <c r="K105" s="86">
        <v>200000</v>
      </c>
    </row>
    <row r="106" spans="1:11" ht="15.75">
      <c r="A106" s="108" t="s">
        <v>228</v>
      </c>
      <c r="B106" s="114" t="s">
        <v>207</v>
      </c>
      <c r="C106" s="76"/>
      <c r="D106" s="76" t="s">
        <v>208</v>
      </c>
      <c r="E106" s="76"/>
      <c r="F106" s="76"/>
      <c r="G106" s="76"/>
      <c r="H106" s="76"/>
      <c r="I106" s="76"/>
      <c r="J106" s="85"/>
      <c r="K106" s="86">
        <f>K107</f>
        <v>60000</v>
      </c>
    </row>
    <row r="107" spans="1:11" ht="15.75">
      <c r="A107" s="108" t="s">
        <v>229</v>
      </c>
      <c r="B107" s="114"/>
      <c r="C107" s="76"/>
      <c r="D107" s="76" t="s">
        <v>210</v>
      </c>
      <c r="E107" s="76" t="s">
        <v>211</v>
      </c>
      <c r="F107" s="76"/>
      <c r="G107" s="76"/>
      <c r="H107" s="76"/>
      <c r="I107" s="76"/>
      <c r="J107" s="85"/>
      <c r="K107" s="86">
        <v>60000</v>
      </c>
    </row>
    <row r="108" spans="1:11" ht="15.75">
      <c r="A108" s="108" t="s">
        <v>230</v>
      </c>
      <c r="B108" s="114" t="s">
        <v>147</v>
      </c>
      <c r="C108" s="76"/>
      <c r="D108" s="76" t="s">
        <v>148</v>
      </c>
      <c r="E108" s="76"/>
      <c r="F108" s="76"/>
      <c r="G108" s="76"/>
      <c r="H108" s="76"/>
      <c r="I108" s="76"/>
      <c r="J108" s="85"/>
      <c r="K108" s="86">
        <f>SUM(K109:K109)</f>
        <v>2027000</v>
      </c>
    </row>
    <row r="109" spans="1:11" ht="15.75">
      <c r="A109" s="108" t="s">
        <v>231</v>
      </c>
      <c r="B109" s="114"/>
      <c r="C109" s="76"/>
      <c r="D109" s="76" t="s">
        <v>149</v>
      </c>
      <c r="E109" s="76" t="s">
        <v>214</v>
      </c>
      <c r="F109" s="76"/>
      <c r="G109" s="76"/>
      <c r="H109" s="76"/>
      <c r="I109" s="76"/>
      <c r="J109" s="85"/>
      <c r="K109" s="86">
        <v>2027000</v>
      </c>
    </row>
    <row r="110" spans="1:11" ht="15.75">
      <c r="A110" s="108" t="s">
        <v>323</v>
      </c>
      <c r="B110" s="114" t="s">
        <v>234</v>
      </c>
      <c r="C110" s="76"/>
      <c r="D110" s="76"/>
      <c r="E110" s="76"/>
      <c r="F110" s="76"/>
      <c r="G110" s="76"/>
      <c r="H110" s="76"/>
      <c r="I110" s="76"/>
      <c r="J110" s="117" t="s">
        <v>235</v>
      </c>
      <c r="K110" s="86"/>
    </row>
    <row r="111" spans="1:11" ht="15.75">
      <c r="A111" s="108" t="s">
        <v>324</v>
      </c>
      <c r="B111" s="110" t="s">
        <v>236</v>
      </c>
      <c r="C111" s="81"/>
      <c r="D111" s="81"/>
      <c r="E111" s="81"/>
      <c r="F111" s="81"/>
      <c r="G111" s="82"/>
      <c r="H111" s="82"/>
      <c r="I111" s="82"/>
      <c r="J111" s="118" t="s">
        <v>297</v>
      </c>
      <c r="K111" s="84">
        <f>K10+K32+K51+K82</f>
        <v>76352130</v>
      </c>
    </row>
    <row r="112" spans="1:11" ht="15.75">
      <c r="A112" s="108" t="s">
        <v>232</v>
      </c>
      <c r="B112" s="110" t="s">
        <v>237</v>
      </c>
      <c r="C112" s="82"/>
      <c r="D112" s="82"/>
      <c r="E112" s="82"/>
      <c r="F112" s="82"/>
      <c r="G112" s="82"/>
      <c r="H112" s="82"/>
      <c r="I112" s="82"/>
      <c r="J112" s="118" t="s">
        <v>238</v>
      </c>
      <c r="K112" s="119"/>
    </row>
  </sheetData>
  <sheetProtection selectLockedCells="1" selectUnlockedCells="1"/>
  <mergeCells count="5">
    <mergeCell ref="B2:K2"/>
    <mergeCell ref="B5:K5"/>
    <mergeCell ref="B6:K6"/>
    <mergeCell ref="B8:J9"/>
    <mergeCell ref="K8:K9"/>
  </mergeCells>
  <printOptions/>
  <pageMargins left="0.25" right="0.25" top="0.75" bottom="0.75" header="0.5118055555555555" footer="0.5118055555555555"/>
  <pageSetup horizontalDpi="300" verticalDpi="300" orientation="portrait" paperSize="9" scale="95" r:id="rId1"/>
  <rowBreaks count="2" manualBreakCount="2">
    <brk id="41" max="255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0">
      <selection activeCell="D11" sqref="D11"/>
    </sheetView>
  </sheetViews>
  <sheetFormatPr defaultColWidth="11.625" defaultRowHeight="12.75"/>
  <cols>
    <col min="1" max="1" width="11.625" style="0" customWidth="1"/>
    <col min="2" max="2" width="20.625" style="0" customWidth="1"/>
    <col min="3" max="3" width="12.625" style="0" customWidth="1"/>
    <col min="4" max="4" width="26.25390625" style="0" customWidth="1"/>
    <col min="5" max="5" width="7.125" style="0" customWidth="1"/>
    <col min="6" max="6" width="12.125" style="0" bestFit="1" customWidth="1"/>
    <col min="7" max="9" width="0" style="0" hidden="1" customWidth="1"/>
  </cols>
  <sheetData>
    <row r="1" spans="1:9" ht="15.75">
      <c r="A1" s="190" t="s">
        <v>283</v>
      </c>
      <c r="B1" s="190"/>
      <c r="C1" s="190"/>
      <c r="D1" s="190"/>
      <c r="E1" s="190"/>
      <c r="F1" s="190"/>
      <c r="G1" s="190"/>
      <c r="H1" s="190"/>
      <c r="I1" s="190"/>
    </row>
    <row r="2" spans="1:6" ht="15">
      <c r="A2" s="120"/>
      <c r="B2" s="120"/>
      <c r="C2" s="120"/>
      <c r="D2" s="121"/>
      <c r="E2" s="121"/>
      <c r="F2" s="121"/>
    </row>
    <row r="3" spans="1:6" ht="15.75">
      <c r="A3" s="122" t="s">
        <v>239</v>
      </c>
      <c r="B3" s="122"/>
      <c r="C3" s="122"/>
      <c r="D3" s="123"/>
      <c r="E3" s="121"/>
      <c r="F3" s="121"/>
    </row>
    <row r="4" spans="1:6" ht="15.75">
      <c r="A4" s="123"/>
      <c r="B4" s="123"/>
      <c r="C4" s="123"/>
      <c r="D4" s="123"/>
      <c r="E4" s="121"/>
      <c r="F4" s="121"/>
    </row>
    <row r="5" spans="1:6" ht="15.75">
      <c r="A5" s="123" t="s">
        <v>240</v>
      </c>
      <c r="B5" s="123" t="s">
        <v>241</v>
      </c>
      <c r="C5" s="122"/>
      <c r="D5" s="124">
        <v>2019</v>
      </c>
      <c r="E5" s="121"/>
      <c r="F5" s="121"/>
    </row>
    <row r="6" spans="1:6" ht="15.75">
      <c r="A6" s="191" t="s">
        <v>242</v>
      </c>
      <c r="B6" s="191"/>
      <c r="C6" s="191"/>
      <c r="D6" s="125" t="s">
        <v>4</v>
      </c>
      <c r="E6" s="126"/>
      <c r="F6" s="121"/>
    </row>
    <row r="7" spans="1:6" ht="15.75">
      <c r="A7" s="192" t="s">
        <v>243</v>
      </c>
      <c r="B7" s="192"/>
      <c r="C7" s="192"/>
      <c r="D7" s="127">
        <f>SUM(D8:D9)</f>
        <v>26472150</v>
      </c>
      <c r="E7" s="128"/>
      <c r="F7" s="129"/>
    </row>
    <row r="8" spans="1:6" ht="15.75">
      <c r="A8" s="193" t="s">
        <v>244</v>
      </c>
      <c r="B8" s="193"/>
      <c r="C8" s="193"/>
      <c r="D8" s="130">
        <v>22543683</v>
      </c>
      <c r="E8" s="131"/>
      <c r="F8" s="121"/>
    </row>
    <row r="9" spans="1:6" ht="15.75">
      <c r="A9" s="193" t="s">
        <v>245</v>
      </c>
      <c r="B9" s="193"/>
      <c r="C9" s="193"/>
      <c r="D9" s="130">
        <v>3928467</v>
      </c>
      <c r="E9" s="131"/>
      <c r="F9" s="121"/>
    </row>
    <row r="10" spans="1:6" ht="15.75">
      <c r="A10" s="194" t="s">
        <v>246</v>
      </c>
      <c r="B10" s="194"/>
      <c r="C10" s="194"/>
      <c r="D10" s="127">
        <v>1000</v>
      </c>
      <c r="E10" s="128"/>
      <c r="F10" s="121"/>
    </row>
    <row r="11" spans="1:6" ht="15.75">
      <c r="A11" s="192" t="s">
        <v>247</v>
      </c>
      <c r="B11" s="192"/>
      <c r="C11" s="192"/>
      <c r="D11" s="127">
        <v>1676208</v>
      </c>
      <c r="E11" s="128"/>
      <c r="F11" s="121"/>
    </row>
    <row r="12" spans="1:6" ht="15.75">
      <c r="A12" s="195" t="s">
        <v>248</v>
      </c>
      <c r="B12" s="195"/>
      <c r="C12" s="195"/>
      <c r="D12" s="127">
        <v>4156772</v>
      </c>
      <c r="E12" s="128"/>
      <c r="F12" s="121"/>
    </row>
    <row r="13" spans="1:6" ht="15.75">
      <c r="A13" s="191" t="s">
        <v>249</v>
      </c>
      <c r="B13" s="191"/>
      <c r="C13" s="191"/>
      <c r="D13" s="132">
        <f>SUM(D8:D12)</f>
        <v>32306130</v>
      </c>
      <c r="E13" s="133"/>
      <c r="F13" s="121"/>
    </row>
    <row r="14" spans="1:6" ht="15.75">
      <c r="A14" s="196"/>
      <c r="B14" s="196"/>
      <c r="C14" s="196"/>
      <c r="D14" s="134"/>
      <c r="E14" s="135"/>
      <c r="F14" s="121"/>
    </row>
    <row r="15" spans="1:6" ht="15.75">
      <c r="A15" s="191" t="s">
        <v>250</v>
      </c>
      <c r="B15" s="191"/>
      <c r="C15" s="191"/>
      <c r="D15" s="127"/>
      <c r="E15" s="128"/>
      <c r="F15" s="121"/>
    </row>
    <row r="16" spans="1:6" ht="15.75">
      <c r="A16" s="192" t="s">
        <v>118</v>
      </c>
      <c r="B16" s="192"/>
      <c r="C16" s="192"/>
      <c r="D16" s="127">
        <f>'Óvoda kiadás'!K11</f>
        <v>21165130</v>
      </c>
      <c r="E16" s="128"/>
      <c r="F16" s="121"/>
    </row>
    <row r="17" spans="1:6" ht="15.75">
      <c r="A17" s="192" t="s">
        <v>251</v>
      </c>
      <c r="B17" s="192"/>
      <c r="C17" s="192"/>
      <c r="D17" s="127">
        <f>'Óvoda kiadás'!K19</f>
        <v>4277000</v>
      </c>
      <c r="E17" s="128"/>
      <c r="F17" s="121"/>
    </row>
    <row r="18" spans="1:6" ht="15.75">
      <c r="A18" s="192" t="s">
        <v>252</v>
      </c>
      <c r="B18" s="192"/>
      <c r="C18" s="192"/>
      <c r="D18" s="127">
        <f>'Óvoda kiadás'!K22+'Óvoda kiadás'!K33</f>
        <v>5264000</v>
      </c>
      <c r="E18" s="128"/>
      <c r="F18" s="121"/>
    </row>
    <row r="19" spans="1:6" ht="15.75">
      <c r="A19" s="192" t="s">
        <v>286</v>
      </c>
      <c r="B19" s="192"/>
      <c r="C19" s="192"/>
      <c r="D19" s="127">
        <f>'Óvoda kiadás'!K45</f>
        <v>1600000</v>
      </c>
      <c r="E19" s="128"/>
      <c r="F19" s="121"/>
    </row>
    <row r="20" spans="1:6" ht="15.75">
      <c r="A20" s="191" t="s">
        <v>253</v>
      </c>
      <c r="B20" s="191"/>
      <c r="C20" s="191"/>
      <c r="D20" s="132">
        <f>SUM(D16:D19)</f>
        <v>32306130</v>
      </c>
      <c r="E20" s="133"/>
      <c r="F20" s="121"/>
    </row>
    <row r="21" spans="1:6" ht="15">
      <c r="A21" s="136"/>
      <c r="B21" s="136"/>
      <c r="C21" s="136"/>
      <c r="D21" s="137"/>
      <c r="E21" s="137"/>
      <c r="F21" s="121"/>
    </row>
    <row r="22" spans="1:6" ht="15.75">
      <c r="A22" s="122" t="s">
        <v>254</v>
      </c>
      <c r="B22" s="122"/>
      <c r="C22" s="122"/>
      <c r="D22" s="123"/>
      <c r="E22" s="123"/>
      <c r="F22" s="123"/>
    </row>
    <row r="23" spans="1:6" ht="15.75">
      <c r="A23" s="122" t="s">
        <v>275</v>
      </c>
      <c r="B23" s="123"/>
      <c r="C23" s="123"/>
      <c r="D23" s="123"/>
      <c r="E23" s="123"/>
      <c r="F23" s="123"/>
    </row>
    <row r="24" spans="1:6" ht="15.75">
      <c r="A24" s="122" t="s">
        <v>298</v>
      </c>
      <c r="B24" s="123"/>
      <c r="C24" s="123"/>
      <c r="D24" s="164">
        <f>D12/42/12</f>
        <v>8247.563492063493</v>
      </c>
      <c r="E24" s="123"/>
      <c r="F24" s="123"/>
    </row>
    <row r="25" spans="1:6" ht="15">
      <c r="A25" s="123"/>
      <c r="B25" s="123"/>
      <c r="C25" s="123"/>
      <c r="D25" s="123"/>
      <c r="E25" s="123"/>
      <c r="F25" s="123"/>
    </row>
    <row r="26" spans="1:6" ht="15.75">
      <c r="A26" s="139" t="s">
        <v>255</v>
      </c>
      <c r="B26" s="123"/>
      <c r="C26" s="124"/>
      <c r="D26" s="138" t="s">
        <v>299</v>
      </c>
      <c r="E26" s="138"/>
      <c r="F26" s="138">
        <f>8247.56*8</f>
        <v>65980.48</v>
      </c>
    </row>
    <row r="27" spans="1:6" ht="15">
      <c r="A27" s="123" t="s">
        <v>256</v>
      </c>
      <c r="B27" s="123"/>
      <c r="C27" s="124"/>
      <c r="D27" s="124">
        <v>6</v>
      </c>
      <c r="E27" s="123" t="s">
        <v>257</v>
      </c>
      <c r="F27" s="162">
        <f>F26*D27</f>
        <v>395882.88</v>
      </c>
    </row>
    <row r="28" spans="1:6" ht="15">
      <c r="A28" s="123" t="s">
        <v>258</v>
      </c>
      <c r="B28" s="123"/>
      <c r="C28" s="124"/>
      <c r="D28" s="124">
        <v>2</v>
      </c>
      <c r="E28" s="123" t="s">
        <v>257</v>
      </c>
      <c r="F28" s="123">
        <f>F26*D28</f>
        <v>131960.96</v>
      </c>
    </row>
    <row r="29" spans="1:6" ht="15">
      <c r="A29" s="123" t="s">
        <v>259</v>
      </c>
      <c r="B29" s="123"/>
      <c r="C29" s="124"/>
      <c r="D29" s="124">
        <v>1</v>
      </c>
      <c r="E29" s="123" t="s">
        <v>257</v>
      </c>
      <c r="F29" s="162">
        <f>F26*D29</f>
        <v>65980.48</v>
      </c>
    </row>
    <row r="30" spans="1:6" ht="15">
      <c r="A30" s="123" t="s">
        <v>260</v>
      </c>
      <c r="B30" s="123"/>
      <c r="C30" s="124"/>
      <c r="D30" s="124">
        <v>29</v>
      </c>
      <c r="E30" s="123" t="s">
        <v>257</v>
      </c>
      <c r="F30" s="123">
        <f>F26*D30</f>
        <v>1913433.92</v>
      </c>
    </row>
    <row r="31" spans="1:6" ht="15">
      <c r="A31" s="123" t="s">
        <v>261</v>
      </c>
      <c r="B31" s="123"/>
      <c r="C31" s="124" t="s">
        <v>262</v>
      </c>
      <c r="D31" s="124">
        <v>4</v>
      </c>
      <c r="E31" s="123" t="s">
        <v>257</v>
      </c>
      <c r="F31" s="162">
        <f>65980.8*4</f>
        <v>263923.2</v>
      </c>
    </row>
    <row r="32" spans="1:6" ht="15.75">
      <c r="A32" s="123"/>
      <c r="B32" s="123"/>
      <c r="C32" s="123"/>
      <c r="D32" s="140">
        <f>SUM(D27:D31)</f>
        <v>42</v>
      </c>
      <c r="E32" s="141" t="s">
        <v>257</v>
      </c>
      <c r="F32" s="163">
        <f>SUM(F27:F31)</f>
        <v>2771181.44</v>
      </c>
    </row>
    <row r="33" spans="1:6" ht="15.75">
      <c r="A33" s="123"/>
      <c r="B33" s="123"/>
      <c r="C33" s="123"/>
      <c r="D33" s="142"/>
      <c r="E33" s="123"/>
      <c r="F33" s="122"/>
    </row>
    <row r="34" spans="1:6" ht="15.75">
      <c r="A34" s="139" t="s">
        <v>263</v>
      </c>
      <c r="B34" s="123"/>
      <c r="C34" s="123"/>
      <c r="D34" s="138" t="s">
        <v>300</v>
      </c>
      <c r="E34" s="138"/>
      <c r="F34" s="138">
        <f>8247.56*4</f>
        <v>32990.24</v>
      </c>
    </row>
    <row r="35" spans="1:6" ht="15">
      <c r="A35" s="123" t="s">
        <v>256</v>
      </c>
      <c r="B35" s="123"/>
      <c r="C35" s="123"/>
      <c r="D35" s="124">
        <v>6</v>
      </c>
      <c r="E35" s="123" t="s">
        <v>257</v>
      </c>
      <c r="F35" s="162">
        <f>F34*D35</f>
        <v>197941.44</v>
      </c>
    </row>
    <row r="36" spans="1:6" ht="15">
      <c r="A36" s="123" t="s">
        <v>258</v>
      </c>
      <c r="B36" s="123"/>
      <c r="C36" s="124"/>
      <c r="D36" s="124">
        <v>2</v>
      </c>
      <c r="E36" s="123" t="s">
        <v>257</v>
      </c>
      <c r="F36" s="162">
        <f>F34*D36</f>
        <v>65980.48</v>
      </c>
    </row>
    <row r="37" spans="1:6" ht="15">
      <c r="A37" s="123" t="s">
        <v>259</v>
      </c>
      <c r="B37" s="123"/>
      <c r="C37" s="123"/>
      <c r="D37" s="124">
        <v>1</v>
      </c>
      <c r="E37" s="123" t="s">
        <v>257</v>
      </c>
      <c r="F37" s="162">
        <f>F34*D37</f>
        <v>32990.24</v>
      </c>
    </row>
    <row r="38" spans="1:6" ht="15">
      <c r="A38" s="123" t="s">
        <v>260</v>
      </c>
      <c r="B38" s="123"/>
      <c r="C38" s="123"/>
      <c r="D38" s="124">
        <v>29</v>
      </c>
      <c r="E38" s="123" t="s">
        <v>257</v>
      </c>
      <c r="F38" s="123">
        <v>956718</v>
      </c>
    </row>
    <row r="39" spans="1:6" ht="15">
      <c r="A39" s="123" t="s">
        <v>261</v>
      </c>
      <c r="B39" s="123"/>
      <c r="C39" s="123"/>
      <c r="D39" s="124">
        <v>4</v>
      </c>
      <c r="E39" s="123" t="s">
        <v>257</v>
      </c>
      <c r="F39" s="123">
        <v>131962</v>
      </c>
    </row>
    <row r="40" spans="1:6" ht="15.75">
      <c r="A40" s="123"/>
      <c r="B40" s="123"/>
      <c r="C40" s="123"/>
      <c r="D40" s="140">
        <f>SUM(D35:D39)</f>
        <v>42</v>
      </c>
      <c r="E40" s="141" t="s">
        <v>257</v>
      </c>
      <c r="F40" s="163">
        <v>1385591</v>
      </c>
    </row>
    <row r="41" spans="1:6" ht="15">
      <c r="A41" s="123"/>
      <c r="B41" s="123"/>
      <c r="C41" s="123"/>
      <c r="D41" s="123"/>
      <c r="E41" s="123"/>
      <c r="F41" s="168">
        <f>F32+F40</f>
        <v>4156772.44</v>
      </c>
    </row>
    <row r="42" spans="1:6" ht="15.75">
      <c r="A42" s="139" t="s">
        <v>264</v>
      </c>
      <c r="B42" s="123"/>
      <c r="C42" s="123"/>
      <c r="D42" s="123"/>
      <c r="E42" s="123"/>
      <c r="F42" s="123"/>
    </row>
    <row r="43" spans="1:6" ht="15.75">
      <c r="A43" s="123" t="s">
        <v>256</v>
      </c>
      <c r="B43" s="123"/>
      <c r="C43" s="123"/>
      <c r="D43" s="165">
        <f>F27+F35</f>
        <v>593824.3200000001</v>
      </c>
      <c r="E43" s="123" t="s">
        <v>2</v>
      </c>
      <c r="F43" s="123"/>
    </row>
    <row r="44" spans="1:6" ht="15.75">
      <c r="A44" s="123" t="s">
        <v>258</v>
      </c>
      <c r="B44" s="123"/>
      <c r="C44" s="124"/>
      <c r="D44" s="165">
        <f>F28+F36</f>
        <v>197941.44</v>
      </c>
      <c r="E44" s="123" t="s">
        <v>2</v>
      </c>
      <c r="F44" s="123"/>
    </row>
    <row r="45" spans="1:6" ht="15.75">
      <c r="A45" s="123" t="s">
        <v>259</v>
      </c>
      <c r="B45" s="123"/>
      <c r="C45" s="124"/>
      <c r="D45" s="165">
        <v>98970</v>
      </c>
      <c r="E45" s="123" t="s">
        <v>2</v>
      </c>
      <c r="F45" s="123"/>
    </row>
    <row r="46" spans="1:6" ht="15.75">
      <c r="A46" s="139" t="s">
        <v>265</v>
      </c>
      <c r="B46" s="123"/>
      <c r="C46" s="124"/>
      <c r="D46" s="166">
        <v>890735</v>
      </c>
      <c r="E46" s="139" t="s">
        <v>2</v>
      </c>
      <c r="F46" s="139"/>
    </row>
    <row r="47" spans="1:6" ht="15.75">
      <c r="A47" s="123" t="s">
        <v>266</v>
      </c>
      <c r="B47" s="123"/>
      <c r="C47" s="124"/>
      <c r="D47" s="167">
        <f>F30+F31+F38+F39</f>
        <v>3266037.12</v>
      </c>
      <c r="E47" s="123" t="s">
        <v>2</v>
      </c>
      <c r="F47" s="123"/>
    </row>
    <row r="48" spans="1:6" ht="15">
      <c r="A48" s="123"/>
      <c r="B48" s="123"/>
      <c r="C48" s="124" t="s">
        <v>267</v>
      </c>
      <c r="D48" s="162">
        <f>SUM(D46:D47)</f>
        <v>4156772.12</v>
      </c>
      <c r="E48" s="123"/>
      <c r="F48" s="123"/>
    </row>
  </sheetData>
  <sheetProtection selectLockedCells="1" selectUnlockedCells="1"/>
  <mergeCells count="16">
    <mergeCell ref="A17:C17"/>
    <mergeCell ref="A18:C18"/>
    <mergeCell ref="A20:C20"/>
    <mergeCell ref="A10:C10"/>
    <mergeCell ref="A11:C11"/>
    <mergeCell ref="A12:C12"/>
    <mergeCell ref="A13:C13"/>
    <mergeCell ref="A14:C14"/>
    <mergeCell ref="A15:C15"/>
    <mergeCell ref="A19:C19"/>
    <mergeCell ref="A1:I1"/>
    <mergeCell ref="A6:C6"/>
    <mergeCell ref="A7:C7"/>
    <mergeCell ref="A8:C8"/>
    <mergeCell ref="A9:C9"/>
    <mergeCell ref="A16:C16"/>
  </mergeCells>
  <printOptions/>
  <pageMargins left="0.7875" right="0.7875" top="0.5902777777777778" bottom="0.5902777777777778" header="0.5118055555555555" footer="0.5118055555555555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21" sqref="F21"/>
    </sheetView>
  </sheetViews>
  <sheetFormatPr defaultColWidth="11.625" defaultRowHeight="12.75"/>
  <cols>
    <col min="1" max="1" width="16.25390625" style="0" customWidth="1"/>
    <col min="2" max="2" width="14.25390625" style="0" customWidth="1"/>
    <col min="3" max="3" width="14.00390625" style="0" customWidth="1"/>
    <col min="4" max="4" width="10.375" style="0" customWidth="1"/>
    <col min="5" max="5" width="10.75390625" style="0" customWidth="1"/>
    <col min="6" max="6" width="11.625" style="0" customWidth="1"/>
  </cols>
  <sheetData>
    <row r="1" spans="1:6" ht="12.75" customHeight="1">
      <c r="A1" s="190" t="s">
        <v>284</v>
      </c>
      <c r="B1" s="190"/>
      <c r="C1" s="190"/>
      <c r="D1" s="190"/>
      <c r="E1" s="190"/>
      <c r="F1" s="190"/>
    </row>
    <row r="2" spans="1:6" ht="12.75" customHeight="1">
      <c r="A2" s="143"/>
      <c r="B2" s="143"/>
      <c r="C2" s="51"/>
      <c r="D2" s="51"/>
      <c r="E2" s="51"/>
      <c r="F2" s="51"/>
    </row>
    <row r="3" spans="1:6" ht="34.5" customHeight="1">
      <c r="A3" s="199" t="s">
        <v>0</v>
      </c>
      <c r="B3" s="199"/>
      <c r="C3" s="199"/>
      <c r="D3" s="199"/>
      <c r="E3" s="199"/>
      <c r="F3" s="199"/>
    </row>
    <row r="4" spans="1:6" ht="15.75">
      <c r="A4" s="200" t="s">
        <v>275</v>
      </c>
      <c r="B4" s="200"/>
      <c r="C4" s="200"/>
      <c r="D4" s="200"/>
      <c r="E4" s="200"/>
      <c r="F4" s="200"/>
    </row>
    <row r="5" spans="1:6" ht="15.75">
      <c r="A5" s="144"/>
      <c r="B5" s="144"/>
      <c r="C5" s="51"/>
      <c r="D5" s="51"/>
      <c r="E5" s="51"/>
      <c r="F5" s="51"/>
    </row>
    <row r="6" spans="1:6" ht="27.75" customHeight="1">
      <c r="A6" s="201" t="s">
        <v>268</v>
      </c>
      <c r="B6" s="201"/>
      <c r="C6" s="201"/>
      <c r="D6" s="201"/>
      <c r="E6" s="201"/>
      <c r="F6" s="201"/>
    </row>
    <row r="7" spans="1:6" ht="15.75">
      <c r="A7" s="145"/>
      <c r="B7" s="145"/>
      <c r="C7" s="51"/>
      <c r="D7" s="51"/>
      <c r="E7" s="51"/>
      <c r="F7" s="51"/>
    </row>
    <row r="8" spans="1:6" ht="15.75">
      <c r="A8" s="145"/>
      <c r="B8" s="145"/>
      <c r="C8" s="51"/>
      <c r="D8" s="51"/>
      <c r="E8" s="145"/>
      <c r="F8" s="161" t="s">
        <v>2</v>
      </c>
    </row>
    <row r="9" spans="1:6" ht="12.75" customHeight="1">
      <c r="A9" s="197" t="s">
        <v>3</v>
      </c>
      <c r="B9" s="197"/>
      <c r="C9" s="198" t="s">
        <v>269</v>
      </c>
      <c r="D9" s="198" t="s">
        <v>270</v>
      </c>
      <c r="E9" s="198" t="s">
        <v>273</v>
      </c>
      <c r="F9" s="198" t="s">
        <v>301</v>
      </c>
    </row>
    <row r="10" spans="1:6" ht="12.75" customHeight="1">
      <c r="A10" s="197"/>
      <c r="B10" s="197"/>
      <c r="C10" s="198"/>
      <c r="D10" s="198"/>
      <c r="E10" s="198"/>
      <c r="F10" s="198"/>
    </row>
    <row r="11" spans="1:6" ht="15.75">
      <c r="A11" s="146" t="s">
        <v>5</v>
      </c>
      <c r="B11" s="147"/>
      <c r="C11" s="108"/>
      <c r="D11" s="108"/>
      <c r="E11" s="156"/>
      <c r="F11" s="158"/>
    </row>
    <row r="12" spans="1:6" ht="15.75">
      <c r="A12" s="148" t="s">
        <v>6</v>
      </c>
      <c r="B12" s="149"/>
      <c r="C12" s="108">
        <v>55596130</v>
      </c>
      <c r="D12" s="108">
        <v>55500000</v>
      </c>
      <c r="E12" s="156">
        <v>55500000</v>
      </c>
      <c r="F12" s="158">
        <v>55500000</v>
      </c>
    </row>
    <row r="13" spans="1:6" ht="15.75">
      <c r="A13" s="148" t="s">
        <v>7</v>
      </c>
      <c r="B13" s="149"/>
      <c r="C13" s="108">
        <v>20956000</v>
      </c>
      <c r="D13" s="108">
        <v>21500000</v>
      </c>
      <c r="E13" s="156">
        <v>21500000</v>
      </c>
      <c r="F13" s="158">
        <v>21500000</v>
      </c>
    </row>
    <row r="14" spans="1:6" ht="15.75">
      <c r="A14" s="148" t="s">
        <v>8</v>
      </c>
      <c r="B14" s="149"/>
      <c r="C14" s="108">
        <v>0</v>
      </c>
      <c r="D14" s="108">
        <v>1100000</v>
      </c>
      <c r="E14" s="156">
        <v>1100000</v>
      </c>
      <c r="F14" s="158">
        <v>1100000</v>
      </c>
    </row>
    <row r="15" spans="1:6" ht="15.75">
      <c r="A15" s="146" t="s">
        <v>9</v>
      </c>
      <c r="B15" s="147"/>
      <c r="C15" s="150">
        <f>SUM(C12:C14)</f>
        <v>76552130</v>
      </c>
      <c r="D15" s="150">
        <f>SUM(D12:D14)</f>
        <v>78100000</v>
      </c>
      <c r="E15" s="157">
        <f>SUM(E12:E14)</f>
        <v>78100000</v>
      </c>
      <c r="F15" s="159">
        <f>SUM(F12:F14)</f>
        <v>78100000</v>
      </c>
    </row>
    <row r="16" spans="1:6" ht="15.75">
      <c r="A16" s="51"/>
      <c r="B16" s="51"/>
      <c r="C16" s="51"/>
      <c r="D16" s="51"/>
      <c r="E16" s="51"/>
      <c r="F16" s="51"/>
    </row>
    <row r="17" spans="1:6" ht="15.75">
      <c r="A17" s="51"/>
      <c r="B17" s="51"/>
      <c r="C17" s="51"/>
      <c r="D17" s="51"/>
      <c r="E17" s="51"/>
      <c r="F17" s="51"/>
    </row>
    <row r="18" spans="1:6" ht="12.75" customHeight="1">
      <c r="A18" s="197" t="s">
        <v>3</v>
      </c>
      <c r="B18" s="197"/>
      <c r="C18" s="198" t="s">
        <v>269</v>
      </c>
      <c r="D18" s="198" t="s">
        <v>270</v>
      </c>
      <c r="E18" s="198" t="s">
        <v>273</v>
      </c>
      <c r="F18" s="198" t="s">
        <v>301</v>
      </c>
    </row>
    <row r="19" spans="1:6" ht="12.75" customHeight="1">
      <c r="A19" s="197"/>
      <c r="B19" s="197"/>
      <c r="C19" s="198"/>
      <c r="D19" s="198"/>
      <c r="E19" s="198"/>
      <c r="F19" s="198"/>
    </row>
    <row r="20" spans="1:6" ht="15.75">
      <c r="A20" s="146" t="s">
        <v>10</v>
      </c>
      <c r="B20" s="147"/>
      <c r="C20" s="108"/>
      <c r="D20" s="108"/>
      <c r="E20" s="156"/>
      <c r="F20" s="158"/>
    </row>
    <row r="21" spans="1:6" ht="15.75">
      <c r="A21" s="151" t="s">
        <v>11</v>
      </c>
      <c r="B21" s="149"/>
      <c r="C21" s="108">
        <v>33580130</v>
      </c>
      <c r="D21" s="108">
        <v>34075000</v>
      </c>
      <c r="E21" s="108">
        <v>34075000</v>
      </c>
      <c r="F21" s="108">
        <v>34075000</v>
      </c>
    </row>
    <row r="22" spans="1:6" ht="15.75">
      <c r="A22" s="151" t="s">
        <v>12</v>
      </c>
      <c r="B22" s="149"/>
      <c r="C22" s="108">
        <v>6765000</v>
      </c>
      <c r="D22" s="108">
        <v>7155000</v>
      </c>
      <c r="E22" s="108">
        <v>7155000</v>
      </c>
      <c r="F22" s="108">
        <v>7155000</v>
      </c>
    </row>
    <row r="23" spans="1:6" ht="15.75">
      <c r="A23" s="151" t="s">
        <v>13</v>
      </c>
      <c r="B23" s="149"/>
      <c r="C23" s="108">
        <v>34607000</v>
      </c>
      <c r="D23" s="108">
        <v>35870000</v>
      </c>
      <c r="E23" s="108">
        <v>35870000</v>
      </c>
      <c r="F23" s="108">
        <v>35870000</v>
      </c>
    </row>
    <row r="24" spans="1:6" ht="15.75">
      <c r="A24" s="151" t="s">
        <v>325</v>
      </c>
      <c r="B24" s="149"/>
      <c r="C24" s="108">
        <v>1600000</v>
      </c>
      <c r="D24" s="108">
        <v>1000000</v>
      </c>
      <c r="E24" s="108">
        <v>1000000</v>
      </c>
      <c r="F24" s="108">
        <v>1000000</v>
      </c>
    </row>
    <row r="25" spans="1:6" ht="15.75">
      <c r="A25" s="146" t="s">
        <v>14</v>
      </c>
      <c r="B25" s="147"/>
      <c r="C25" s="150">
        <f>SUM(C21:C24)</f>
        <v>76552130</v>
      </c>
      <c r="D25" s="150">
        <f>SUM(D21:D24)</f>
        <v>78100000</v>
      </c>
      <c r="E25" s="150">
        <f>SUM(E21:E24)</f>
        <v>78100000</v>
      </c>
      <c r="F25" s="150">
        <f>SUM(F21:F24)</f>
        <v>78100000</v>
      </c>
    </row>
    <row r="26" spans="1:6" ht="15">
      <c r="A26" s="160"/>
      <c r="B26" s="160"/>
      <c r="C26" s="160"/>
      <c r="D26" s="160"/>
      <c r="E26" s="160"/>
      <c r="F26" s="160"/>
    </row>
  </sheetData>
  <sheetProtection selectLockedCells="1" selectUnlockedCells="1"/>
  <mergeCells count="14">
    <mergeCell ref="A18:B19"/>
    <mergeCell ref="C18:C19"/>
    <mergeCell ref="D18:D19"/>
    <mergeCell ref="E18:E19"/>
    <mergeCell ref="F18:F19"/>
    <mergeCell ref="A1:F1"/>
    <mergeCell ref="A9:B10"/>
    <mergeCell ref="F9:F10"/>
    <mergeCell ref="A3:F3"/>
    <mergeCell ref="A4:F4"/>
    <mergeCell ref="A6:F6"/>
    <mergeCell ref="C9:C10"/>
    <mergeCell ref="D9:D10"/>
    <mergeCell ref="E9:E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FritsSzilvi</dc:creator>
  <cp:keywords/>
  <dc:description/>
  <cp:lastModifiedBy>FritsSzilvi</cp:lastModifiedBy>
  <cp:lastPrinted>2019-01-30T06:11:59Z</cp:lastPrinted>
  <dcterms:created xsi:type="dcterms:W3CDTF">2018-01-29T08:02:23Z</dcterms:created>
  <dcterms:modified xsi:type="dcterms:W3CDTF">2019-01-31T06:19:19Z</dcterms:modified>
  <cp:category/>
  <cp:version/>
  <cp:contentType/>
  <cp:contentStatus/>
</cp:coreProperties>
</file>