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40" activeTab="1"/>
  </bookViews>
  <sheets>
    <sheet name="KV 1 mell" sheetId="1" r:id="rId1"/>
    <sheet name="KV 2 mell" sheetId="2" r:id="rId2"/>
    <sheet name="KV 3 mell" sheetId="3" r:id="rId3"/>
    <sheet name="KV 4 mell" sheetId="4" r:id="rId4"/>
    <sheet name="KV 5 mell" sheetId="5" r:id="rId5"/>
  </sheets>
  <definedNames/>
  <calcPr fullCalcOnLoad="1"/>
</workbook>
</file>

<file path=xl/sharedStrings.xml><?xml version="1.0" encoding="utf-8"?>
<sst xmlns="http://schemas.openxmlformats.org/spreadsheetml/2006/main" count="441" uniqueCount="265">
  <si>
    <t>Révfülöp Nagyközség Önkormányzata</t>
  </si>
  <si>
    <t xml:space="preserve"> 2010. évi bevételi és kiadási előirányzatainak főösszesítője</t>
  </si>
  <si>
    <t>E Ft-ban</t>
  </si>
  <si>
    <t>1.melléklet</t>
  </si>
  <si>
    <t>Sor szám</t>
  </si>
  <si>
    <t>Bevételek</t>
  </si>
  <si>
    <t>2009 évi eredeti előirányzat</t>
  </si>
  <si>
    <t>Várható teljesítés 20009.12.31.</t>
  </si>
  <si>
    <t xml:space="preserve">2010.évi előirányzat </t>
  </si>
  <si>
    <t>I.</t>
  </si>
  <si>
    <t>Működési bevételek</t>
  </si>
  <si>
    <t>Hatósági jogkörhöz köthető működési bevételek</t>
  </si>
  <si>
    <t>Intézményi működéssel kapcsolatos bevételek</t>
  </si>
  <si>
    <t>Általános forgalmi adó</t>
  </si>
  <si>
    <t>Kamat bevételek</t>
  </si>
  <si>
    <t>Összesen</t>
  </si>
  <si>
    <t>II.</t>
  </si>
  <si>
    <t>Önkormányzat sajátos működési bevételei</t>
  </si>
  <si>
    <t>Helyi adók</t>
  </si>
  <si>
    <t>Átengedett központi adók</t>
  </si>
  <si>
    <t>Talajterhelési díj</t>
  </si>
  <si>
    <t>Egyéb sajátos bevétel</t>
  </si>
  <si>
    <t>Bírság</t>
  </si>
  <si>
    <t>III.</t>
  </si>
  <si>
    <t>Támogatások</t>
  </si>
  <si>
    <t>IV.</t>
  </si>
  <si>
    <t>Felhalmozási és tőke jellegű bevételek</t>
  </si>
  <si>
    <t>V.</t>
  </si>
  <si>
    <t>Véglegesen átvett pénzeszközök</t>
  </si>
  <si>
    <t>Működési célú pénzeszköz átvétel</t>
  </si>
  <si>
    <t>Felhalmozási célú pénzeszköz átvétel</t>
  </si>
  <si>
    <t>VI.</t>
  </si>
  <si>
    <t>Hitel felvétel fejlesztési célra</t>
  </si>
  <si>
    <t>VII.</t>
  </si>
  <si>
    <t>Pénzmaradvány</t>
  </si>
  <si>
    <t>VIII.</t>
  </si>
  <si>
    <t>Előző évi költségvetési elszámolás</t>
  </si>
  <si>
    <t>Bevételek összesen</t>
  </si>
  <si>
    <t>Kiadások</t>
  </si>
  <si>
    <t>2009.évi eredeti előirányzat</t>
  </si>
  <si>
    <t>Várható teljesítés 2009.12.31.</t>
  </si>
  <si>
    <t>Önkormányzat és intézmények kiadásai</t>
  </si>
  <si>
    <t>Ebből: Személyi juttatás</t>
  </si>
  <si>
    <t xml:space="preserve">          Járulékok</t>
  </si>
  <si>
    <t xml:space="preserve">          Dologi kiadások</t>
  </si>
  <si>
    <t>Működési célú pénzeszköz átadás</t>
  </si>
  <si>
    <t>Felhalmozási célú pénzeszköz átadás</t>
  </si>
  <si>
    <t>Felhalmozási kiadások</t>
  </si>
  <si>
    <t>Hitel törlesztés</t>
  </si>
  <si>
    <t>Tartalék</t>
  </si>
  <si>
    <t>Céltartalék: beruházások saját forrása</t>
  </si>
  <si>
    <t>Egyéb értékpapír vásárlás</t>
  </si>
  <si>
    <t>Egyéb értékpapír visszaváltás</t>
  </si>
  <si>
    <t>Kiadások összesen</t>
  </si>
  <si>
    <t xml:space="preserve">Révfülöp Nagyközség Önkormányzata és költségvetési szervei </t>
  </si>
  <si>
    <t>2.melléklet</t>
  </si>
  <si>
    <t>1.</t>
  </si>
  <si>
    <t>Bírságból származó bevétel</t>
  </si>
  <si>
    <t>2.</t>
  </si>
  <si>
    <t>Óvodai intézményi ellátási díj bevétel</t>
  </si>
  <si>
    <t>Óvodai alkalmazottak étkezés térítése</t>
  </si>
  <si>
    <t>Áfa bevétel</t>
  </si>
  <si>
    <t>Óvoda bevétele összesen</t>
  </si>
  <si>
    <t>Iskolai intézményi ellátási díj bevétel</t>
  </si>
  <si>
    <t>Iskolai alkalmazottak étkezés térítése</t>
  </si>
  <si>
    <t>Iskolai egyéb étkezők térítési díja</t>
  </si>
  <si>
    <t>Helyiségek bérbeadása</t>
  </si>
  <si>
    <t>Iskola bevétele összesen</t>
  </si>
  <si>
    <t>Szociális étkezés bevétele</t>
  </si>
  <si>
    <t>Szociális étkezés bevétele összesen</t>
  </si>
  <si>
    <t>Tourinform iroda bevétele</t>
  </si>
  <si>
    <t>Könyvtári szolgáltatás bevétele</t>
  </si>
  <si>
    <t>Honismeret, galéria belépődíj</t>
  </si>
  <si>
    <t>Képújság hirdetés díja</t>
  </si>
  <si>
    <t>Temetkezési szolgáltatás bevétele</t>
  </si>
  <si>
    <t>Strand bevétel</t>
  </si>
  <si>
    <t>Kilátó bevétele</t>
  </si>
  <si>
    <t>Nyilvános Wc bevétele</t>
  </si>
  <si>
    <t>Kábel Tv üzemeltetés bevétele</t>
  </si>
  <si>
    <t>Helyi támogatás visszafizetése</t>
  </si>
  <si>
    <t>Helyiségek,  eszközök bérbeadása</t>
  </si>
  <si>
    <t>Továbbszámlázott szolgáltatások</t>
  </si>
  <si>
    <t>Egyéb bevétel</t>
  </si>
  <si>
    <t xml:space="preserve">Szakfeladatok bevétele összesen </t>
  </si>
  <si>
    <t>Intézményi működési bevételek összesen</t>
  </si>
  <si>
    <t>3.</t>
  </si>
  <si>
    <t>Általános forgalmi adó összesen</t>
  </si>
  <si>
    <t>4.</t>
  </si>
  <si>
    <t>Kamat bevétel</t>
  </si>
  <si>
    <t>Működési bevételek összesen</t>
  </si>
  <si>
    <t>Önkormányzatok sajátos működési bevételei</t>
  </si>
  <si>
    <t>Építményadó</t>
  </si>
  <si>
    <t>Telekadó</t>
  </si>
  <si>
    <t>Idegenforgalmi adó</t>
  </si>
  <si>
    <t>Iparűzési adó</t>
  </si>
  <si>
    <t>Személyi jövedelemadó  8%-a</t>
  </si>
  <si>
    <t>Jövedelem különbség jogcímen</t>
  </si>
  <si>
    <t>Gépjármű adó</t>
  </si>
  <si>
    <t>Önkormányzati lakások lakbére</t>
  </si>
  <si>
    <t>5.</t>
  </si>
  <si>
    <t>Birság, pótlék</t>
  </si>
  <si>
    <t>Normatív támogatások</t>
  </si>
  <si>
    <t>Normatív kötött támogatások</t>
  </si>
  <si>
    <t>Központosított támogatások</t>
  </si>
  <si>
    <t>Egyéb központi támogatás</t>
  </si>
  <si>
    <t>Telek értékesítés</t>
  </si>
  <si>
    <t>Önkormányzati lakások értékesítése</t>
  </si>
  <si>
    <t>Tárgyi eszköz értékesítés</t>
  </si>
  <si>
    <t>Véglegesen átvett pénzeszköz</t>
  </si>
  <si>
    <t>Mozgáskorlátozottak támogatása</t>
  </si>
  <si>
    <t>OEP támogatás, védőnői szolgálat</t>
  </si>
  <si>
    <t>Iskola működéshez társközségek támogatása</t>
  </si>
  <si>
    <t>Óvoda működéshez társközségek támogatása</t>
  </si>
  <si>
    <t>Szoc.szolg.működéséhez társközségek tám.</t>
  </si>
  <si>
    <t>Kistérségi támogatás</t>
  </si>
  <si>
    <t>Tourinform iroda támogatása</t>
  </si>
  <si>
    <t>Munkaügyi központ támogatása</t>
  </si>
  <si>
    <t>Prémiumévek program támogatása</t>
  </si>
  <si>
    <t>Közcélu foglalkoztatás támogatása</t>
  </si>
  <si>
    <t>Sport KKT Kézilabda támogatás</t>
  </si>
  <si>
    <t>Közmunkaprogram előleg visszatérítés</t>
  </si>
  <si>
    <t>Eu parlamenti választás</t>
  </si>
  <si>
    <t>"Kék hullám" eszközbeszerzés támogatása</t>
  </si>
  <si>
    <t>Idegenforg.célu támogatás Hotel Révfülöp</t>
  </si>
  <si>
    <t>Non-profit és egyéb  szervezetek támogatása</t>
  </si>
  <si>
    <t>Előző évi költségvetési kiegészítés</t>
  </si>
  <si>
    <t>Szennyvízcsatorna érdekeltségi hozzájárulás</t>
  </si>
  <si>
    <t>BFT támogatás mentőkatamarán beszerzéshez</t>
  </si>
  <si>
    <t>Pince kiállítás támogatása</t>
  </si>
  <si>
    <t>Kilátó táblarendszer felújítás támogatása</t>
  </si>
  <si>
    <t>Szigeti strand játszótér felúj.támogatása</t>
  </si>
  <si>
    <t>Mentőkatamarán beszerzés tám.Szigeti strand</t>
  </si>
  <si>
    <t>Tavasz u. csapadékvíz elvezetés támogatása</t>
  </si>
  <si>
    <t>Szepezdi u.felújitás támogatása</t>
  </si>
  <si>
    <t>Fogászati röntgen beszerz.támogatása</t>
  </si>
  <si>
    <t>Rózsakert és játszótér felújitás támogatása</t>
  </si>
  <si>
    <t>Véglegesen átvett pénzeszköz összesen</t>
  </si>
  <si>
    <t>Hitel felvétel</t>
  </si>
  <si>
    <t>Révfülöp Nagyközség Önkormányzata és költségvetési szervei</t>
  </si>
  <si>
    <t>3.melléklet</t>
  </si>
  <si>
    <t>Szakfeladat</t>
  </si>
  <si>
    <t>Lét- szám</t>
  </si>
  <si>
    <t xml:space="preserve">Önkormányzat </t>
  </si>
  <si>
    <t>Közutak, hidak, alagutak üzemelt.</t>
  </si>
  <si>
    <t>Ebből: Dologi kiadás</t>
  </si>
  <si>
    <t>Utazás szervezés, idegenvezetés</t>
  </si>
  <si>
    <t xml:space="preserve">          Dologi kiadás</t>
  </si>
  <si>
    <t>Városi és kábel tv</t>
  </si>
  <si>
    <t>Európai parlamenti választás</t>
  </si>
  <si>
    <t>Vízkárelhárítás</t>
  </si>
  <si>
    <t>6.</t>
  </si>
  <si>
    <t>Város és község gazdálkodás</t>
  </si>
  <si>
    <t>7.</t>
  </si>
  <si>
    <t>Köztemető fenntartás</t>
  </si>
  <si>
    <t>8.</t>
  </si>
  <si>
    <t>Közvilágítás</t>
  </si>
  <si>
    <t>9.</t>
  </si>
  <si>
    <t>Háziorvosi alapellátás</t>
  </si>
  <si>
    <t>10.</t>
  </si>
  <si>
    <t>Fogorvosi alapellátás</t>
  </si>
  <si>
    <t>11.</t>
  </si>
  <si>
    <t>Család és nővédelmi eü.gondozás</t>
  </si>
  <si>
    <t>12.</t>
  </si>
  <si>
    <t>Állategészségügyi tevékenység</t>
  </si>
  <si>
    <t>13.</t>
  </si>
  <si>
    <t>Közcélú foglalkoztatás</t>
  </si>
  <si>
    <t>14.</t>
  </si>
  <si>
    <t>Szennyvíz elvezetés és kezelés</t>
  </si>
  <si>
    <t>15.</t>
  </si>
  <si>
    <t>Könyvtári szolgáltatások</t>
  </si>
  <si>
    <t>16.</t>
  </si>
  <si>
    <t>Múzeumi tevékenység</t>
  </si>
  <si>
    <t>17.</t>
  </si>
  <si>
    <t>Közművelődési tevékenység</t>
  </si>
  <si>
    <t>18.</t>
  </si>
  <si>
    <t>Máshova nem sorolt sporttevékenység</t>
  </si>
  <si>
    <t>19.</t>
  </si>
  <si>
    <t>Fürdő és strand szolgáltatás</t>
  </si>
  <si>
    <t>Önkormányzat összesen</t>
  </si>
  <si>
    <t>Polgármesteri Hivatal</t>
  </si>
  <si>
    <t>Önkormányzati ig tevékenység</t>
  </si>
  <si>
    <t>Óvodai nevelés</t>
  </si>
  <si>
    <t>Óvodai nevelés, iskola előkészítés</t>
  </si>
  <si>
    <t>Óvodai intézményi étkeztetés</t>
  </si>
  <si>
    <t>Munkahelyi vendéglátás</t>
  </si>
  <si>
    <t>Óvodai nevelés összesen</t>
  </si>
  <si>
    <t>Általános Iskolai oktatás</t>
  </si>
  <si>
    <t>Általános iskolai nappali rend.okt.</t>
  </si>
  <si>
    <t>Napköziotthoni ellátás</t>
  </si>
  <si>
    <t>Általános iskolai étkeztetés</t>
  </si>
  <si>
    <t>Általános iskolai oktatás összesen</t>
  </si>
  <si>
    <t xml:space="preserve">Szociális szolgálat  </t>
  </si>
  <si>
    <t>Házi segítségnyújtás</t>
  </si>
  <si>
    <t>Szociális étkeztetés</t>
  </si>
  <si>
    <r>
      <t>C</t>
    </r>
    <r>
      <rPr>
        <b/>
        <sz val="10"/>
        <rFont val="Arial"/>
        <family val="2"/>
      </rPr>
      <t>saládsegítés</t>
    </r>
  </si>
  <si>
    <t>Szociális szolgálat összesen</t>
  </si>
  <si>
    <t>Önkormányzat és intézményei összesen</t>
  </si>
  <si>
    <t>4.melléklet</t>
  </si>
  <si>
    <t>Beruházás megnevezés</t>
  </si>
  <si>
    <t>IV</t>
  </si>
  <si>
    <t>Parkoló ép. (Óvoda utca)</t>
  </si>
  <si>
    <t>Hivatalba fénymásoló, bútorzat</t>
  </si>
  <si>
    <t>Közvilágítás fejl lámpahely bővítés</t>
  </si>
  <si>
    <t>Pályázatok előkészítése, önerő bizt</t>
  </si>
  <si>
    <t>Szepezdi utca burkolatfelújitás önrésze</t>
  </si>
  <si>
    <t>Rózsakert és játszótér felújítás terv</t>
  </si>
  <si>
    <t xml:space="preserve">Szigeti strand játszótér felújítás </t>
  </si>
  <si>
    <t xml:space="preserve">Mentőkatamarán beszerz./Szigeti strand/  </t>
  </si>
  <si>
    <t xml:space="preserve">Tavasz u. csapadékvíz elvezetés </t>
  </si>
  <si>
    <t>Útfelújítás tervezés,pályázat önrész</t>
  </si>
  <si>
    <t>ÉDÁSZ épület vásárlása</t>
  </si>
  <si>
    <t>Kilátó út táblarendszer felújítása</t>
  </si>
  <si>
    <t>Pincekiállítás létrehozása</t>
  </si>
  <si>
    <t>Vitorlás kikötő megvalósíth. tanulmányterv</t>
  </si>
  <si>
    <t>Képújsághoz technikai eszközök beszerzése</t>
  </si>
  <si>
    <t>Kábeltévé fejállomás fejlesztése</t>
  </si>
  <si>
    <t>Temetői WC kialakítása</t>
  </si>
  <si>
    <t>Császtai strand felújítás terv</t>
  </si>
  <si>
    <t>Magassági ágvágó beszerzés</t>
  </si>
  <si>
    <t>Nagynyomású mosó</t>
  </si>
  <si>
    <t>Óra - hőmérő kijelző strandokra</t>
  </si>
  <si>
    <t>"Gondozó 3.4" programrendszer</t>
  </si>
  <si>
    <t>Káli u. járdaépítés eng.terve</t>
  </si>
  <si>
    <t xml:space="preserve">Rózsakert és játszótér felújítás  </t>
  </si>
  <si>
    <t>IKSZT épületének átalakítása önrész</t>
  </si>
  <si>
    <t>Császtai strand főépület felújítás önrész</t>
  </si>
  <si>
    <t>Kilátóhoz vezető út felújítás önrész</t>
  </si>
  <si>
    <t>Defibrillátor beszerzés pályázati önrész</t>
  </si>
  <si>
    <t>Szigeti strand felújítás</t>
  </si>
  <si>
    <t>KEOP pályázat önrész /komposztálás/</t>
  </si>
  <si>
    <t>Település fejlesztési koncepció</t>
  </si>
  <si>
    <t>Úttisztító seprőhenger beszerzés</t>
  </si>
  <si>
    <t>Önjáró fűnyírógép beszerzés</t>
  </si>
  <si>
    <t>Halász u.útfelújítás 1.szakasz</t>
  </si>
  <si>
    <t>Partfal felújítás tervezése /régi teherkikötő/</t>
  </si>
  <si>
    <t>Benzinmotoros szivattyu</t>
  </si>
  <si>
    <t>Hivatalba szerver számitógép beszerzés</t>
  </si>
  <si>
    <t>Mikrofon szett beszerzés</t>
  </si>
  <si>
    <t xml:space="preserve">Óvoda átalakítás tanulmány </t>
  </si>
  <si>
    <t>IKSZT épületének eng.terve</t>
  </si>
  <si>
    <t>Fogászati röntgen beszerzés</t>
  </si>
  <si>
    <t>Óvodai számítógép beszerzés</t>
  </si>
  <si>
    <t>Út vásárlás</t>
  </si>
  <si>
    <t>Halász u. forgalomcsillapító küszöb átép.</t>
  </si>
  <si>
    <t>Kilátó lépcső felújítás</t>
  </si>
  <si>
    <t>Költségvetési hiány</t>
  </si>
  <si>
    <t xml:space="preserve">  Pénzmaradvány</t>
  </si>
  <si>
    <t xml:space="preserve">  Hitel felvétel fejlesztési célra</t>
  </si>
  <si>
    <t>2010. évi bevételi előirányzatai forrásonként</t>
  </si>
  <si>
    <t>2010.évi felhalmozási előirányzata  feladatonként</t>
  </si>
  <si>
    <t>5.melléklet</t>
  </si>
  <si>
    <t xml:space="preserve">Működési kiadások </t>
  </si>
  <si>
    <t xml:space="preserve">   ebből:  tartalék</t>
  </si>
  <si>
    <t>Működési hiány/többlet</t>
  </si>
  <si>
    <t>Felhalmozási bevételek</t>
  </si>
  <si>
    <t xml:space="preserve">   ebből: céltartalék</t>
  </si>
  <si>
    <t>Felhalmozási hiány</t>
  </si>
  <si>
    <t>Hiány finanszírozása:</t>
  </si>
  <si>
    <t xml:space="preserve">Előző évi pénzmaradvány </t>
  </si>
  <si>
    <t>Össszesen</t>
  </si>
  <si>
    <t xml:space="preserve">Működési bevételek </t>
  </si>
  <si>
    <t>Ezer Ft</t>
  </si>
  <si>
    <t>Bevételek össszesen</t>
  </si>
  <si>
    <t>2010. évi működési és fenntartási  kiadási előirányzatai  szakfeladatonként</t>
  </si>
  <si>
    <t>Költségvetési bevételek-kiadások, költségvetési többlet/hiány és hiány finanszírozásának  kimutatása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</si>
</sst>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ill="0" applyBorder="0" applyAlignment="0" applyProtection="0"/>
  </cellStyleXfs>
  <cellXfs count="16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center" vertical="center"/>
    </xf>
    <xf numFmtId="3" fontId="0" fillId="33" borderId="11" xfId="0" applyNumberFormat="1" applyFont="1" applyFill="1" applyBorder="1" applyAlignment="1">
      <alignment horizontal="center" vertical="center" wrapText="1"/>
    </xf>
    <xf numFmtId="3" fontId="0" fillId="33" borderId="12" xfId="0" applyNumberFormat="1" applyFont="1" applyFill="1" applyBorder="1" applyAlignment="1">
      <alignment horizontal="center" vertical="center" wrapText="1"/>
    </xf>
    <xf numFmtId="3" fontId="0" fillId="34" borderId="11" xfId="0" applyNumberFormat="1" applyFill="1" applyBorder="1" applyAlignment="1">
      <alignment horizontal="center" vertical="center" wrapText="1"/>
    </xf>
    <xf numFmtId="3" fontId="0" fillId="34" borderId="12" xfId="0" applyNumberForma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2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0" fillId="33" borderId="15" xfId="0" applyNumberFormat="1" applyFont="1" applyFill="1" applyBorder="1" applyAlignment="1">
      <alignment horizontal="center" vertical="center" wrapText="1"/>
    </xf>
    <xf numFmtId="3" fontId="0" fillId="33" borderId="15" xfId="0" applyNumberFormat="1" applyFont="1" applyFill="1" applyBorder="1" applyAlignment="1">
      <alignment horizontal="center" vertical="center"/>
    </xf>
    <xf numFmtId="3" fontId="0" fillId="33" borderId="16" xfId="0" applyNumberFormat="1" applyFont="1" applyFill="1" applyBorder="1" applyAlignment="1">
      <alignment horizontal="center" vertical="center" wrapText="1"/>
    </xf>
    <xf numFmtId="3" fontId="0" fillId="0" borderId="17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3" fontId="2" fillId="33" borderId="13" xfId="0" applyNumberFormat="1" applyFont="1" applyFill="1" applyBorder="1" applyAlignment="1">
      <alignment/>
    </xf>
    <xf numFmtId="3" fontId="0" fillId="0" borderId="0" xfId="0" applyNumberFormat="1" applyAlignment="1">
      <alignment horizontal="center"/>
    </xf>
    <xf numFmtId="3" fontId="0" fillId="33" borderId="12" xfId="0" applyNumberFormat="1" applyFont="1" applyFill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/>
    </xf>
    <xf numFmtId="3" fontId="0" fillId="33" borderId="12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/>
    </xf>
    <xf numFmtId="3" fontId="0" fillId="33" borderId="12" xfId="0" applyNumberFormat="1" applyFont="1" applyFill="1" applyBorder="1" applyAlignment="1">
      <alignment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  <xf numFmtId="3" fontId="0" fillId="33" borderId="10" xfId="0" applyNumberFormat="1" applyFont="1" applyFill="1" applyBorder="1" applyAlignment="1">
      <alignment horizontal="center" wrapText="1"/>
    </xf>
    <xf numFmtId="3" fontId="0" fillId="33" borderId="10" xfId="0" applyNumberFormat="1" applyFont="1" applyFill="1" applyBorder="1" applyAlignment="1">
      <alignment vertical="center" wrapText="1"/>
    </xf>
    <xf numFmtId="3" fontId="2" fillId="0" borderId="1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0" fillId="0" borderId="21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1" fillId="33" borderId="12" xfId="0" applyNumberFormat="1" applyFont="1" applyFill="1" applyBorder="1" applyAlignment="1">
      <alignment/>
    </xf>
    <xf numFmtId="3" fontId="0" fillId="33" borderId="12" xfId="0" applyNumberFormat="1" applyFill="1" applyBorder="1" applyAlignment="1">
      <alignment/>
    </xf>
    <xf numFmtId="3" fontId="0" fillId="0" borderId="12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1" fontId="0" fillId="33" borderId="12" xfId="0" applyNumberFormat="1" applyFont="1" applyFill="1" applyBorder="1" applyAlignment="1">
      <alignment horizontal="center"/>
    </xf>
    <xf numFmtId="3" fontId="0" fillId="33" borderId="17" xfId="0" applyNumberFormat="1" applyFont="1" applyFill="1" applyBorder="1" applyAlignment="1">
      <alignment horizontal="center"/>
    </xf>
    <xf numFmtId="3" fontId="0" fillId="33" borderId="17" xfId="0" applyNumberFormat="1" applyFont="1" applyFill="1" applyBorder="1" applyAlignment="1">
      <alignment/>
    </xf>
    <xf numFmtId="3" fontId="0" fillId="33" borderId="18" xfId="0" applyNumberFormat="1" applyFont="1" applyFill="1" applyBorder="1" applyAlignment="1">
      <alignment/>
    </xf>
    <xf numFmtId="0" fontId="0" fillId="33" borderId="20" xfId="0" applyFill="1" applyBorder="1" applyAlignment="1">
      <alignment/>
    </xf>
    <xf numFmtId="3" fontId="0" fillId="33" borderId="10" xfId="0" applyNumberFormat="1" applyFont="1" applyFill="1" applyBorder="1" applyAlignment="1">
      <alignment horizontal="center"/>
    </xf>
    <xf numFmtId="3" fontId="0" fillId="33" borderId="11" xfId="0" applyNumberFormat="1" applyFont="1" applyFill="1" applyBorder="1" applyAlignment="1">
      <alignment/>
    </xf>
    <xf numFmtId="0" fontId="0" fillId="33" borderId="12" xfId="0" applyFill="1" applyBorder="1" applyAlignment="1">
      <alignment/>
    </xf>
    <xf numFmtId="3" fontId="0" fillId="33" borderId="21" xfId="0" applyNumberFormat="1" applyFont="1" applyFill="1" applyBorder="1" applyAlignment="1">
      <alignment horizontal="center"/>
    </xf>
    <xf numFmtId="3" fontId="0" fillId="33" borderId="21" xfId="0" applyNumberFormat="1" applyFont="1" applyFill="1" applyBorder="1" applyAlignment="1">
      <alignment/>
    </xf>
    <xf numFmtId="3" fontId="0" fillId="33" borderId="22" xfId="0" applyNumberFormat="1" applyFont="1" applyFill="1" applyBorder="1" applyAlignment="1">
      <alignment/>
    </xf>
    <xf numFmtId="0" fontId="0" fillId="33" borderId="14" xfId="0" applyFill="1" applyBorder="1" applyAlignment="1">
      <alignment/>
    </xf>
    <xf numFmtId="3" fontId="0" fillId="0" borderId="17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3" fontId="0" fillId="33" borderId="24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4" fillId="33" borderId="12" xfId="0" applyNumberFormat="1" applyFont="1" applyFill="1" applyBorder="1" applyAlignment="1">
      <alignment horizontal="center"/>
    </xf>
    <xf numFmtId="3" fontId="4" fillId="33" borderId="12" xfId="0" applyNumberFormat="1" applyFont="1" applyFill="1" applyBorder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0" xfId="0" applyNumberFormat="1" applyFont="1" applyBorder="1" applyAlignment="1">
      <alignment horizontal="justify"/>
    </xf>
    <xf numFmtId="3" fontId="0" fillId="0" borderId="21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0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left"/>
    </xf>
    <xf numFmtId="3" fontId="0" fillId="0" borderId="26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33" borderId="12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/>
    </xf>
    <xf numFmtId="3" fontId="0" fillId="0" borderId="18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44" fontId="0" fillId="0" borderId="10" xfId="55" applyBorder="1" applyAlignment="1">
      <alignment horizontal="center"/>
    </xf>
    <xf numFmtId="44" fontId="0" fillId="0" borderId="10" xfId="55" applyBorder="1" applyAlignment="1">
      <alignment/>
    </xf>
    <xf numFmtId="44" fontId="0" fillId="0" borderId="11" xfId="55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27" xfId="0" applyBorder="1" applyAlignment="1">
      <alignment/>
    </xf>
    <xf numFmtId="0" fontId="2" fillId="0" borderId="27" xfId="0" applyFont="1" applyBorder="1" applyAlignment="1">
      <alignment/>
    </xf>
    <xf numFmtId="3" fontId="2" fillId="33" borderId="22" xfId="0" applyNumberFormat="1" applyFont="1" applyFill="1" applyBorder="1" applyAlignment="1">
      <alignment/>
    </xf>
    <xf numFmtId="3" fontId="2" fillId="33" borderId="27" xfId="0" applyNumberFormat="1" applyFont="1" applyFill="1" applyBorder="1" applyAlignment="1">
      <alignment/>
    </xf>
    <xf numFmtId="3" fontId="2" fillId="34" borderId="28" xfId="0" applyNumberFormat="1" applyFont="1" applyFill="1" applyBorder="1" applyAlignment="1">
      <alignment horizontal="left" vertical="center"/>
    </xf>
    <xf numFmtId="3" fontId="0" fillId="0" borderId="28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3" fillId="33" borderId="29" xfId="0" applyNumberFormat="1" applyFont="1" applyFill="1" applyBorder="1" applyAlignment="1">
      <alignment/>
    </xf>
    <xf numFmtId="3" fontId="3" fillId="33" borderId="30" xfId="0" applyNumberFormat="1" applyFont="1" applyFill="1" applyBorder="1" applyAlignment="1">
      <alignment/>
    </xf>
    <xf numFmtId="3" fontId="0" fillId="33" borderId="21" xfId="0" applyNumberFormat="1" applyFont="1" applyFill="1" applyBorder="1" applyAlignment="1">
      <alignment horizontal="center" vertical="center" wrapText="1"/>
    </xf>
    <xf numFmtId="3" fontId="0" fillId="34" borderId="27" xfId="0" applyNumberFormat="1" applyFont="1" applyFill="1" applyBorder="1" applyAlignment="1">
      <alignment horizontal="center" vertical="center" wrapText="1"/>
    </xf>
    <xf numFmtId="3" fontId="0" fillId="0" borderId="27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/>
    </xf>
    <xf numFmtId="3" fontId="0" fillId="0" borderId="27" xfId="0" applyNumberFormat="1" applyBorder="1" applyAlignment="1">
      <alignment horizontal="center"/>
    </xf>
    <xf numFmtId="3" fontId="0" fillId="33" borderId="27" xfId="0" applyNumberFormat="1" applyFont="1" applyFill="1" applyBorder="1" applyAlignment="1">
      <alignment/>
    </xf>
    <xf numFmtId="0" fontId="2" fillId="35" borderId="27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35" borderId="31" xfId="0" applyFont="1" applyFill="1" applyBorder="1" applyAlignment="1">
      <alignment/>
    </xf>
    <xf numFmtId="0" fontId="0" fillId="35" borderId="32" xfId="0" applyFill="1" applyBorder="1" applyAlignment="1">
      <alignment/>
    </xf>
    <xf numFmtId="3" fontId="0" fillId="0" borderId="0" xfId="0" applyNumberFormat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2" fillId="0" borderId="33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3" fontId="1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34" xfId="0" applyNumberFormat="1" applyFont="1" applyFill="1" applyBorder="1" applyAlignment="1">
      <alignment horizontal="center"/>
    </xf>
    <xf numFmtId="3" fontId="0" fillId="0" borderId="25" xfId="0" applyNumberFormat="1" applyFont="1" applyFill="1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0" xfId="0" applyBorder="1" applyAlignment="1">
      <alignment horizontal="left"/>
    </xf>
    <xf numFmtId="0" fontId="2" fillId="0" borderId="31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35" borderId="31" xfId="0" applyFont="1" applyFill="1" applyBorder="1" applyAlignment="1">
      <alignment horizontal="left"/>
    </xf>
    <xf numFmtId="0" fontId="2" fillId="35" borderId="32" xfId="0" applyFont="1" applyFill="1" applyBorder="1" applyAlignment="1">
      <alignment horizontal="left"/>
    </xf>
    <xf numFmtId="0" fontId="2" fillId="35" borderId="30" xfId="0" applyFont="1" applyFill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0" fontId="2" fillId="0" borderId="0" xfId="0" applyFont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showGridLines="0" zoomScalePageLayoutView="0" workbookViewId="0" topLeftCell="A1">
      <selection activeCell="B15" sqref="B15"/>
    </sheetView>
  </sheetViews>
  <sheetFormatPr defaultColWidth="11.7109375" defaultRowHeight="12.75"/>
  <cols>
    <col min="1" max="1" width="5.7109375" style="1" customWidth="1"/>
    <col min="2" max="2" width="38.140625" style="1" customWidth="1"/>
    <col min="3" max="3" width="13.421875" style="1" customWidth="1"/>
    <col min="4" max="5" width="13.140625" style="1" customWidth="1"/>
    <col min="6" max="6" width="11.57421875" style="1" customWidth="1"/>
    <col min="7" max="16384" width="11.7109375" style="1" customWidth="1"/>
  </cols>
  <sheetData>
    <row r="1" ht="12.75">
      <c r="E1" s="40" t="s">
        <v>3</v>
      </c>
    </row>
    <row r="3" spans="1:6" ht="12.75" customHeight="1">
      <c r="A3" s="142" t="s">
        <v>0</v>
      </c>
      <c r="B3" s="142"/>
      <c r="C3" s="142"/>
      <c r="D3" s="142"/>
      <c r="E3" s="142"/>
      <c r="F3" s="142"/>
    </row>
    <row r="4" spans="1:6" ht="15.75" customHeight="1">
      <c r="A4" s="142" t="s">
        <v>1</v>
      </c>
      <c r="B4" s="142"/>
      <c r="C4" s="142"/>
      <c r="D4" s="142"/>
      <c r="E4" s="142"/>
      <c r="F4" s="142"/>
    </row>
    <row r="5" spans="1:5" ht="12.75">
      <c r="A5" s="2"/>
      <c r="B5" s="2"/>
      <c r="C5" s="2"/>
      <c r="D5" s="2"/>
      <c r="E5" s="2"/>
    </row>
    <row r="6" ht="12.75">
      <c r="E6" s="134" t="s">
        <v>2</v>
      </c>
    </row>
    <row r="7" spans="1:5" ht="38.25">
      <c r="A7" s="124" t="s">
        <v>4</v>
      </c>
      <c r="B7" s="4" t="s">
        <v>5</v>
      </c>
      <c r="C7" s="3" t="s">
        <v>6</v>
      </c>
      <c r="D7" s="5" t="s">
        <v>7</v>
      </c>
      <c r="E7" s="6" t="s">
        <v>8</v>
      </c>
    </row>
    <row r="8" spans="1:5" ht="12.75">
      <c r="A8" s="125" t="s">
        <v>9</v>
      </c>
      <c r="B8" s="118" t="s">
        <v>10</v>
      </c>
      <c r="C8" s="7"/>
      <c r="D8" s="7"/>
      <c r="E8" s="8"/>
    </row>
    <row r="9" spans="1:5" ht="12.75">
      <c r="A9" s="126"/>
      <c r="B9" s="119" t="s">
        <v>11</v>
      </c>
      <c r="C9" s="11">
        <v>100</v>
      </c>
      <c r="D9" s="11">
        <v>53</v>
      </c>
      <c r="E9" s="12">
        <v>100</v>
      </c>
    </row>
    <row r="10" spans="1:5" ht="12.75">
      <c r="A10" s="126"/>
      <c r="B10" s="119" t="s">
        <v>12</v>
      </c>
      <c r="C10" s="11">
        <v>65600</v>
      </c>
      <c r="D10" s="11">
        <v>75621</v>
      </c>
      <c r="E10" s="12">
        <v>76672</v>
      </c>
    </row>
    <row r="11" spans="1:5" ht="12.75">
      <c r="A11" s="126"/>
      <c r="B11" s="119" t="s">
        <v>13</v>
      </c>
      <c r="C11" s="11">
        <v>13120</v>
      </c>
      <c r="D11" s="11">
        <v>28403</v>
      </c>
      <c r="E11" s="12">
        <v>19068</v>
      </c>
    </row>
    <row r="12" spans="1:5" ht="12.75">
      <c r="A12" s="126"/>
      <c r="B12" s="119" t="s">
        <v>14</v>
      </c>
      <c r="C12" s="11">
        <v>200</v>
      </c>
      <c r="D12" s="11">
        <v>2539</v>
      </c>
      <c r="E12" s="17">
        <v>500</v>
      </c>
    </row>
    <row r="13" spans="1:5" s="15" customFormat="1" ht="12.75">
      <c r="A13" s="126"/>
      <c r="B13" s="120" t="s">
        <v>15</v>
      </c>
      <c r="C13" s="14">
        <f>SUM(C9:C12)</f>
        <v>79020</v>
      </c>
      <c r="D13" s="14">
        <f>SUM(D9:D12)</f>
        <v>106616</v>
      </c>
      <c r="E13" s="106">
        <f>SUM(E9:E12)</f>
        <v>96340</v>
      </c>
    </row>
    <row r="14" spans="1:5" ht="12.75">
      <c r="A14" s="126" t="s">
        <v>16</v>
      </c>
      <c r="B14" s="120" t="s">
        <v>17</v>
      </c>
      <c r="C14" s="11"/>
      <c r="D14" s="11"/>
      <c r="E14" s="33"/>
    </row>
    <row r="15" spans="1:5" ht="12.75">
      <c r="A15" s="126"/>
      <c r="B15" s="119" t="s">
        <v>18</v>
      </c>
      <c r="C15" s="11">
        <v>80500</v>
      </c>
      <c r="D15" s="11">
        <v>89912</v>
      </c>
      <c r="E15" s="12">
        <v>87400</v>
      </c>
    </row>
    <row r="16" spans="1:5" ht="12.75">
      <c r="A16" s="126"/>
      <c r="B16" s="119" t="s">
        <v>19</v>
      </c>
      <c r="C16" s="11">
        <v>44007</v>
      </c>
      <c r="D16" s="11">
        <v>44270</v>
      </c>
      <c r="E16" s="12">
        <v>44471</v>
      </c>
    </row>
    <row r="17" spans="1:5" ht="12.75">
      <c r="A17" s="126"/>
      <c r="B17" s="119" t="s">
        <v>20</v>
      </c>
      <c r="C17" s="11">
        <v>200</v>
      </c>
      <c r="D17" s="11">
        <v>193</v>
      </c>
      <c r="E17" s="12">
        <v>200</v>
      </c>
    </row>
    <row r="18" spans="1:5" ht="12.75">
      <c r="A18" s="126"/>
      <c r="B18" s="119" t="s">
        <v>21</v>
      </c>
      <c r="C18" s="11">
        <v>250</v>
      </c>
      <c r="D18" s="11">
        <v>837</v>
      </c>
      <c r="E18" s="12">
        <v>500</v>
      </c>
    </row>
    <row r="19" spans="1:5" ht="12.75">
      <c r="A19" s="126"/>
      <c r="B19" s="119" t="s">
        <v>22</v>
      </c>
      <c r="C19" s="11">
        <v>500</v>
      </c>
      <c r="D19" s="11">
        <v>787</v>
      </c>
      <c r="E19" s="12">
        <v>500</v>
      </c>
    </row>
    <row r="20" spans="1:5" ht="12.75">
      <c r="A20" s="126"/>
      <c r="B20" s="120" t="s">
        <v>15</v>
      </c>
      <c r="C20" s="14">
        <f>SUM(C14:C19)</f>
        <v>125457</v>
      </c>
      <c r="D20" s="14">
        <f>SUM(D14:D19)</f>
        <v>135999</v>
      </c>
      <c r="E20" s="16">
        <f>SUM(E14:E19)</f>
        <v>133071</v>
      </c>
    </row>
    <row r="21" spans="1:5" ht="12.75">
      <c r="A21" s="126" t="s">
        <v>23</v>
      </c>
      <c r="B21" s="120" t="s">
        <v>24</v>
      </c>
      <c r="C21" s="14">
        <v>105572</v>
      </c>
      <c r="D21" s="14">
        <v>125810</v>
      </c>
      <c r="E21" s="16">
        <v>85931</v>
      </c>
    </row>
    <row r="22" spans="1:5" ht="12.75">
      <c r="A22" s="126" t="s">
        <v>25</v>
      </c>
      <c r="B22" s="120" t="s">
        <v>26</v>
      </c>
      <c r="C22" s="14">
        <v>43800</v>
      </c>
      <c r="D22" s="14">
        <v>12399</v>
      </c>
      <c r="E22" s="16">
        <v>30000</v>
      </c>
    </row>
    <row r="23" spans="1:5" ht="12.75">
      <c r="A23" s="126" t="s">
        <v>27</v>
      </c>
      <c r="B23" s="120" t="s">
        <v>28</v>
      </c>
      <c r="C23" s="11"/>
      <c r="D23" s="11"/>
      <c r="E23" s="12"/>
    </row>
    <row r="24" spans="1:5" ht="12.75">
      <c r="A24" s="127"/>
      <c r="B24" s="119" t="s">
        <v>29</v>
      </c>
      <c r="C24" s="11">
        <v>45970</v>
      </c>
      <c r="D24" s="11">
        <v>44521</v>
      </c>
      <c r="E24" s="12">
        <v>66869</v>
      </c>
    </row>
    <row r="25" spans="1:5" ht="12.75">
      <c r="A25" s="126"/>
      <c r="B25" s="119" t="s">
        <v>30</v>
      </c>
      <c r="C25" s="11">
        <v>4711</v>
      </c>
      <c r="D25" s="11">
        <v>6662</v>
      </c>
      <c r="E25" s="12">
        <v>50081</v>
      </c>
    </row>
    <row r="26" spans="1:5" ht="12.75">
      <c r="A26" s="126"/>
      <c r="B26" s="120" t="s">
        <v>15</v>
      </c>
      <c r="C26" s="14">
        <f>SUM(C24:C25)</f>
        <v>50681</v>
      </c>
      <c r="D26" s="14">
        <f>SUM(D24:D25)</f>
        <v>51183</v>
      </c>
      <c r="E26" s="16">
        <f>SUM(E24:E25)</f>
        <v>116950</v>
      </c>
    </row>
    <row r="27" spans="1:5" ht="12.75">
      <c r="A27" s="128" t="s">
        <v>31</v>
      </c>
      <c r="B27" s="121" t="s">
        <v>247</v>
      </c>
      <c r="C27" s="107">
        <v>34900</v>
      </c>
      <c r="D27" s="105">
        <v>34900</v>
      </c>
      <c r="E27" s="33"/>
    </row>
    <row r="28" spans="1:5" ht="12.75">
      <c r="A28" s="126" t="s">
        <v>33</v>
      </c>
      <c r="B28" s="121" t="s">
        <v>246</v>
      </c>
      <c r="C28" s="107">
        <v>25000</v>
      </c>
      <c r="D28" s="107">
        <v>29830</v>
      </c>
      <c r="E28" s="108"/>
    </row>
    <row r="29" spans="1:5" ht="12.75">
      <c r="A29" s="126" t="s">
        <v>35</v>
      </c>
      <c r="B29" s="120" t="s">
        <v>36</v>
      </c>
      <c r="C29" s="14"/>
      <c r="D29" s="14">
        <v>4197</v>
      </c>
      <c r="E29" s="18"/>
    </row>
    <row r="30" spans="1:5" ht="12.75">
      <c r="A30" s="129"/>
      <c r="B30" s="122" t="s">
        <v>262</v>
      </c>
      <c r="C30" s="116">
        <f>C13+C20+C21+C22+C26+C27+C28</f>
        <v>464430</v>
      </c>
      <c r="D30" s="116">
        <f>D13+D20+D21+D22+D26+D27+D28+D29</f>
        <v>500934</v>
      </c>
      <c r="E30" s="116">
        <f>E13+E20+E21+E22+E26+E27+E28</f>
        <v>462292</v>
      </c>
    </row>
    <row r="31" spans="1:5" ht="12.75">
      <c r="A31" s="129"/>
      <c r="B31" s="123" t="s">
        <v>245</v>
      </c>
      <c r="C31" s="117"/>
      <c r="D31" s="117"/>
      <c r="E31" s="117">
        <v>49300</v>
      </c>
    </row>
    <row r="32" spans="1:5" ht="19.5" customHeight="1">
      <c r="A32" s="143"/>
      <c r="B32" s="143"/>
      <c r="C32" s="143"/>
      <c r="D32" s="143"/>
      <c r="E32" s="143"/>
    </row>
    <row r="33" spans="1:5" ht="38.25">
      <c r="A33" s="19" t="s">
        <v>4</v>
      </c>
      <c r="B33" s="20" t="s">
        <v>38</v>
      </c>
      <c r="C33" s="19" t="s">
        <v>39</v>
      </c>
      <c r="D33" s="21" t="s">
        <v>40</v>
      </c>
      <c r="E33" s="6" t="s">
        <v>8</v>
      </c>
    </row>
    <row r="34" spans="1:5" ht="12.75">
      <c r="A34" s="22" t="s">
        <v>9</v>
      </c>
      <c r="B34" s="23" t="s">
        <v>41</v>
      </c>
      <c r="C34" s="24">
        <f>SUM(C35:C37)</f>
        <v>347957</v>
      </c>
      <c r="D34" s="24">
        <f>SUM(D35:D37)</f>
        <v>351387</v>
      </c>
      <c r="E34" s="25">
        <f>SUM(E35:E37)</f>
        <v>357670</v>
      </c>
    </row>
    <row r="35" spans="1:5" ht="12.75">
      <c r="A35" s="10"/>
      <c r="B35" s="10" t="s">
        <v>42</v>
      </c>
      <c r="C35" s="11">
        <v>166184</v>
      </c>
      <c r="D35" s="11">
        <v>163987</v>
      </c>
      <c r="E35" s="12">
        <v>169520</v>
      </c>
    </row>
    <row r="36" spans="1:5" ht="12.75">
      <c r="A36" s="10"/>
      <c r="B36" s="10" t="s">
        <v>43</v>
      </c>
      <c r="C36" s="11">
        <v>48621</v>
      </c>
      <c r="D36" s="11">
        <v>45464</v>
      </c>
      <c r="E36" s="12">
        <v>43160</v>
      </c>
    </row>
    <row r="37" spans="1:5" ht="12.75">
      <c r="A37" s="10"/>
      <c r="B37" s="10" t="s">
        <v>44</v>
      </c>
      <c r="C37" s="11">
        <v>133152</v>
      </c>
      <c r="D37" s="11">
        <v>141936</v>
      </c>
      <c r="E37" s="12">
        <v>144990</v>
      </c>
    </row>
    <row r="38" spans="1:5" ht="12.75">
      <c r="A38" s="10" t="s">
        <v>16</v>
      </c>
      <c r="B38" s="13" t="s">
        <v>45</v>
      </c>
      <c r="C38" s="14">
        <v>16480</v>
      </c>
      <c r="D38" s="14">
        <v>14652</v>
      </c>
      <c r="E38" s="18">
        <v>16950</v>
      </c>
    </row>
    <row r="39" spans="1:5" ht="12.75">
      <c r="A39" s="10" t="s">
        <v>23</v>
      </c>
      <c r="B39" s="13" t="s">
        <v>46</v>
      </c>
      <c r="C39" s="14">
        <v>16003</v>
      </c>
      <c r="D39" s="14">
        <v>11689</v>
      </c>
      <c r="E39" s="18">
        <v>5471</v>
      </c>
    </row>
    <row r="40" spans="1:5" ht="12.75">
      <c r="A40" s="10" t="s">
        <v>25</v>
      </c>
      <c r="B40" s="13" t="s">
        <v>47</v>
      </c>
      <c r="C40" s="14">
        <v>64140</v>
      </c>
      <c r="D40" s="14">
        <v>84538</v>
      </c>
      <c r="E40" s="18">
        <v>84850</v>
      </c>
    </row>
    <row r="41" spans="1:5" ht="12.75">
      <c r="A41" s="10" t="s">
        <v>27</v>
      </c>
      <c r="B41" s="13" t="s">
        <v>48</v>
      </c>
      <c r="C41" s="14">
        <v>14841</v>
      </c>
      <c r="D41" s="14">
        <v>16051</v>
      </c>
      <c r="E41" s="18">
        <v>15590</v>
      </c>
    </row>
    <row r="42" spans="1:5" ht="12.75">
      <c r="A42" s="10" t="s">
        <v>31</v>
      </c>
      <c r="B42" s="13" t="s">
        <v>49</v>
      </c>
      <c r="C42" s="14">
        <v>3002</v>
      </c>
      <c r="D42" s="14"/>
      <c r="E42" s="18">
        <v>3761</v>
      </c>
    </row>
    <row r="43" spans="1:5" ht="12.75">
      <c r="A43" s="10"/>
      <c r="B43" s="13" t="s">
        <v>50</v>
      </c>
      <c r="C43" s="14">
        <v>2007</v>
      </c>
      <c r="D43" s="14"/>
      <c r="E43" s="18">
        <v>27300</v>
      </c>
    </row>
    <row r="44" spans="1:5" ht="12.75">
      <c r="A44" s="10"/>
      <c r="B44" s="13" t="s">
        <v>51</v>
      </c>
      <c r="C44" s="14"/>
      <c r="D44" s="14"/>
      <c r="E44" s="18"/>
    </row>
    <row r="45" spans="1:5" ht="12.75">
      <c r="A45" s="10"/>
      <c r="B45" s="13" t="s">
        <v>52</v>
      </c>
      <c r="C45" s="14"/>
      <c r="D45" s="14"/>
      <c r="E45" s="18"/>
    </row>
    <row r="46" spans="1:5" ht="12.75">
      <c r="A46" s="26"/>
      <c r="B46" s="27" t="s">
        <v>53</v>
      </c>
      <c r="C46" s="28">
        <f>C42+C41+C40+C39+C38+C34+C43</f>
        <v>464430</v>
      </c>
      <c r="D46" s="28">
        <f>D42+D41+D40+D39+D38+D34+D43</f>
        <v>478317</v>
      </c>
      <c r="E46" s="29">
        <f>E42+E41+E40+E39+E38+E34+E43</f>
        <v>511592</v>
      </c>
    </row>
  </sheetData>
  <sheetProtection selectLockedCells="1" selectUnlockedCells="1"/>
  <mergeCells count="3">
    <mergeCell ref="A3:F3"/>
    <mergeCell ref="A4:F4"/>
    <mergeCell ref="A32:E32"/>
  </mergeCells>
  <printOptions/>
  <pageMargins left="0.39375" right="0.39375" top="1.0805555555555555" bottom="0.8861111111111111" header="0.5118055555555555" footer="0.5118055555555555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0"/>
  <sheetViews>
    <sheetView showGridLines="0" tabSelected="1" zoomScalePageLayoutView="0" workbookViewId="0" topLeftCell="A1">
      <selection activeCell="B15" sqref="B15"/>
    </sheetView>
  </sheetViews>
  <sheetFormatPr defaultColWidth="11.7109375" defaultRowHeight="12.75"/>
  <cols>
    <col min="1" max="1" width="3.7109375" style="30" customWidth="1"/>
    <col min="2" max="2" width="43.7109375" style="1" customWidth="1"/>
    <col min="3" max="5" width="13.7109375" style="1" customWidth="1"/>
    <col min="6" max="16384" width="11.7109375" style="1" customWidth="1"/>
  </cols>
  <sheetData>
    <row r="1" ht="12.75">
      <c r="E1" s="40" t="s">
        <v>55</v>
      </c>
    </row>
    <row r="2" spans="1:5" ht="12.75">
      <c r="A2" s="144" t="s">
        <v>54</v>
      </c>
      <c r="B2" s="144"/>
      <c r="C2" s="144"/>
      <c r="D2" s="144"/>
      <c r="E2" s="144"/>
    </row>
    <row r="3" spans="1:5" ht="12.75">
      <c r="A3" s="144" t="s">
        <v>248</v>
      </c>
      <c r="B3" s="144"/>
      <c r="C3" s="144"/>
      <c r="D3" s="144"/>
      <c r="E3" s="144"/>
    </row>
    <row r="4" ht="12.75">
      <c r="E4" s="134" t="s">
        <v>2</v>
      </c>
    </row>
    <row r="5" spans="1:5" ht="51">
      <c r="A5" s="6" t="s">
        <v>4</v>
      </c>
      <c r="B5" s="31" t="s">
        <v>5</v>
      </c>
      <c r="C5" s="3" t="s">
        <v>6</v>
      </c>
      <c r="D5" s="5" t="s">
        <v>7</v>
      </c>
      <c r="E5" s="6" t="s">
        <v>8</v>
      </c>
    </row>
    <row r="6" spans="1:5" ht="12.75">
      <c r="A6" s="32" t="s">
        <v>9</v>
      </c>
      <c r="B6" s="18" t="s">
        <v>10</v>
      </c>
      <c r="C6" s="12"/>
      <c r="D6" s="12"/>
      <c r="E6" s="33"/>
    </row>
    <row r="7" spans="1:5" ht="12.75">
      <c r="A7" s="34" t="s">
        <v>56</v>
      </c>
      <c r="B7" s="35" t="s">
        <v>11</v>
      </c>
      <c r="C7" s="12"/>
      <c r="D7" s="12"/>
      <c r="E7" s="12"/>
    </row>
    <row r="8" spans="1:5" ht="12.75">
      <c r="A8" s="36"/>
      <c r="B8" s="18" t="s">
        <v>57</v>
      </c>
      <c r="C8" s="18">
        <v>100</v>
      </c>
      <c r="D8" s="18">
        <v>53</v>
      </c>
      <c r="E8" s="18">
        <v>100</v>
      </c>
    </row>
    <row r="9" spans="1:5" ht="12.75">
      <c r="A9" s="34" t="s">
        <v>58</v>
      </c>
      <c r="B9" s="35" t="s">
        <v>12</v>
      </c>
      <c r="C9" s="12"/>
      <c r="D9" s="12"/>
      <c r="E9" s="12"/>
    </row>
    <row r="10" spans="1:5" ht="12.75">
      <c r="A10" s="36"/>
      <c r="B10" s="12" t="s">
        <v>59</v>
      </c>
      <c r="C10" s="12">
        <v>450</v>
      </c>
      <c r="D10" s="12">
        <v>440</v>
      </c>
      <c r="E10" s="12">
        <v>540</v>
      </c>
    </row>
    <row r="11" spans="1:5" ht="12.75">
      <c r="A11" s="36"/>
      <c r="B11" s="37" t="s">
        <v>60</v>
      </c>
      <c r="C11" s="12">
        <v>360</v>
      </c>
      <c r="D11" s="12">
        <v>465</v>
      </c>
      <c r="E11" s="12">
        <v>374</v>
      </c>
    </row>
    <row r="12" spans="1:5" ht="12.75">
      <c r="A12" s="36"/>
      <c r="B12" s="37" t="s">
        <v>61</v>
      </c>
      <c r="C12" s="12">
        <v>162</v>
      </c>
      <c r="D12" s="12">
        <v>200</v>
      </c>
      <c r="E12" s="12">
        <v>229</v>
      </c>
    </row>
    <row r="13" spans="1:5" ht="12.75">
      <c r="A13" s="34"/>
      <c r="B13" s="35" t="s">
        <v>62</v>
      </c>
      <c r="C13" s="35">
        <f>SUM(C10:C12)</f>
        <v>972</v>
      </c>
      <c r="D13" s="35">
        <f>SUM(D10:D12)</f>
        <v>1105</v>
      </c>
      <c r="E13" s="35">
        <f>SUM(E10:E12)</f>
        <v>1143</v>
      </c>
    </row>
    <row r="14" spans="1:5" ht="12.75">
      <c r="A14" s="36"/>
      <c r="B14" s="37" t="s">
        <v>63</v>
      </c>
      <c r="C14" s="12">
        <v>3940</v>
      </c>
      <c r="D14" s="12">
        <v>3867</v>
      </c>
      <c r="E14" s="12">
        <v>3415</v>
      </c>
    </row>
    <row r="15" spans="1:5" ht="12.75">
      <c r="A15" s="36"/>
      <c r="B15" s="12" t="s">
        <v>64</v>
      </c>
      <c r="C15" s="12">
        <v>3210</v>
      </c>
      <c r="D15" s="12">
        <v>4301</v>
      </c>
      <c r="E15" s="12">
        <v>4196</v>
      </c>
    </row>
    <row r="16" spans="1:5" ht="12.75">
      <c r="A16" s="36"/>
      <c r="B16" s="12" t="s">
        <v>65</v>
      </c>
      <c r="C16" s="12">
        <v>6490</v>
      </c>
      <c r="D16" s="12">
        <v>6011</v>
      </c>
      <c r="E16" s="12">
        <v>6829</v>
      </c>
    </row>
    <row r="17" spans="1:5" ht="12.75">
      <c r="A17" s="36"/>
      <c r="B17" s="12" t="s">
        <v>66</v>
      </c>
      <c r="C17" s="12">
        <v>350</v>
      </c>
      <c r="D17" s="12">
        <v>433</v>
      </c>
      <c r="E17" s="12">
        <v>350</v>
      </c>
    </row>
    <row r="18" spans="1:5" ht="12.75">
      <c r="A18" s="36"/>
      <c r="B18" s="12" t="s">
        <v>61</v>
      </c>
      <c r="C18" s="12">
        <v>2798</v>
      </c>
      <c r="D18" s="12">
        <v>3285</v>
      </c>
      <c r="E18" s="12">
        <v>3697</v>
      </c>
    </row>
    <row r="19" spans="1:5" ht="12.75">
      <c r="A19" s="34"/>
      <c r="B19" s="35" t="s">
        <v>67</v>
      </c>
      <c r="C19" s="35">
        <f>SUM(C14:C18)</f>
        <v>16788</v>
      </c>
      <c r="D19" s="35">
        <f>SUM(D14:D18)</f>
        <v>17897</v>
      </c>
      <c r="E19" s="35">
        <f>SUM(E14:E18)</f>
        <v>18487</v>
      </c>
    </row>
    <row r="20" spans="1:5" ht="12.75">
      <c r="A20" s="36"/>
      <c r="B20" s="12" t="s">
        <v>68</v>
      </c>
      <c r="C20" s="12">
        <v>2000</v>
      </c>
      <c r="D20" s="12">
        <v>3212</v>
      </c>
      <c r="E20" s="12">
        <v>3918</v>
      </c>
    </row>
    <row r="21" spans="1:5" ht="12.75">
      <c r="A21" s="36"/>
      <c r="B21" s="12" t="s">
        <v>61</v>
      </c>
      <c r="C21" s="12">
        <v>400</v>
      </c>
      <c r="D21" s="12">
        <v>741</v>
      </c>
      <c r="E21" s="12">
        <v>980</v>
      </c>
    </row>
    <row r="22" spans="1:5" ht="12.75">
      <c r="A22" s="34"/>
      <c r="B22" s="35" t="s">
        <v>69</v>
      </c>
      <c r="C22" s="35">
        <f>SUM(C20:C21)</f>
        <v>2400</v>
      </c>
      <c r="D22" s="35">
        <f>SUM(D20:D21)</f>
        <v>3953</v>
      </c>
      <c r="E22" s="35">
        <f>SUM(E20:E21)</f>
        <v>4898</v>
      </c>
    </row>
    <row r="23" spans="1:5" ht="12.75">
      <c r="A23" s="36"/>
      <c r="B23" s="12" t="s">
        <v>70</v>
      </c>
      <c r="C23" s="12">
        <v>400</v>
      </c>
      <c r="D23" s="12">
        <v>501</v>
      </c>
      <c r="E23" s="12">
        <v>400</v>
      </c>
    </row>
    <row r="24" spans="1:5" ht="12.75">
      <c r="A24" s="36"/>
      <c r="B24" s="12" t="s">
        <v>71</v>
      </c>
      <c r="C24" s="12">
        <v>200</v>
      </c>
      <c r="D24" s="12">
        <v>130</v>
      </c>
      <c r="E24" s="12">
        <v>200</v>
      </c>
    </row>
    <row r="25" spans="1:5" ht="12.75">
      <c r="A25" s="36"/>
      <c r="B25" s="12" t="s">
        <v>72</v>
      </c>
      <c r="C25" s="12">
        <v>150</v>
      </c>
      <c r="D25" s="12">
        <v>158</v>
      </c>
      <c r="E25" s="12">
        <v>150</v>
      </c>
    </row>
    <row r="26" spans="1:5" ht="12.75">
      <c r="A26" s="36"/>
      <c r="B26" s="12" t="s">
        <v>73</v>
      </c>
      <c r="C26" s="12">
        <v>100</v>
      </c>
      <c r="D26" s="12">
        <v>36</v>
      </c>
      <c r="E26" s="12">
        <v>100</v>
      </c>
    </row>
    <row r="27" spans="1:5" ht="12.75">
      <c r="A27" s="36"/>
      <c r="B27" s="12" t="s">
        <v>74</v>
      </c>
      <c r="C27" s="12">
        <v>100</v>
      </c>
      <c r="D27" s="12">
        <v>76</v>
      </c>
      <c r="E27" s="12">
        <v>100</v>
      </c>
    </row>
    <row r="28" spans="1:5" ht="12.75">
      <c r="A28" s="36"/>
      <c r="B28" s="12" t="s">
        <v>75</v>
      </c>
      <c r="C28" s="12">
        <v>18000</v>
      </c>
      <c r="D28" s="12">
        <v>19364</v>
      </c>
      <c r="E28" s="12">
        <v>18000</v>
      </c>
    </row>
    <row r="29" spans="1:5" ht="12.75">
      <c r="A29" s="36"/>
      <c r="B29" s="12" t="s">
        <v>76</v>
      </c>
      <c r="C29" s="12">
        <v>600</v>
      </c>
      <c r="D29" s="12">
        <v>820</v>
      </c>
      <c r="E29" s="12">
        <v>600</v>
      </c>
    </row>
    <row r="30" spans="1:5" ht="12.75">
      <c r="A30" s="36"/>
      <c r="B30" s="12" t="s">
        <v>77</v>
      </c>
      <c r="C30" s="12">
        <v>50</v>
      </c>
      <c r="D30" s="12">
        <v>117</v>
      </c>
      <c r="E30" s="12">
        <v>100</v>
      </c>
    </row>
    <row r="31" spans="1:5" ht="12.75">
      <c r="A31" s="36"/>
      <c r="B31" s="12" t="s">
        <v>78</v>
      </c>
      <c r="C31" s="12">
        <v>500</v>
      </c>
      <c r="D31" s="12">
        <v>410</v>
      </c>
      <c r="E31" s="12">
        <v>0</v>
      </c>
    </row>
    <row r="32" spans="1:5" ht="12.75">
      <c r="A32" s="36"/>
      <c r="B32" s="12" t="s">
        <v>79</v>
      </c>
      <c r="C32" s="12">
        <v>200</v>
      </c>
      <c r="D32" s="12">
        <v>438</v>
      </c>
      <c r="E32" s="12">
        <v>400</v>
      </c>
    </row>
    <row r="33" spans="1:5" ht="12.75">
      <c r="A33" s="36"/>
      <c r="B33" s="12" t="s">
        <v>80</v>
      </c>
      <c r="C33" s="12">
        <v>28000</v>
      </c>
      <c r="D33" s="12">
        <v>30701</v>
      </c>
      <c r="E33" s="12">
        <v>35000</v>
      </c>
    </row>
    <row r="34" spans="1:5" ht="12.75">
      <c r="A34" s="36"/>
      <c r="B34" s="12" t="s">
        <v>81</v>
      </c>
      <c r="C34" s="12">
        <v>500</v>
      </c>
      <c r="D34" s="12">
        <v>2384</v>
      </c>
      <c r="E34" s="12">
        <v>2000</v>
      </c>
    </row>
    <row r="35" spans="1:5" ht="12.75">
      <c r="A35" s="36"/>
      <c r="B35" s="12" t="s">
        <v>82</v>
      </c>
      <c r="C35" s="12"/>
      <c r="D35" s="12">
        <v>1757</v>
      </c>
      <c r="E35" s="12"/>
    </row>
    <row r="36" spans="1:5" ht="12.75">
      <c r="A36" s="36"/>
      <c r="B36" s="12" t="s">
        <v>61</v>
      </c>
      <c r="C36" s="12">
        <v>9760</v>
      </c>
      <c r="D36" s="12">
        <v>24177</v>
      </c>
      <c r="E36" s="12">
        <v>14162</v>
      </c>
    </row>
    <row r="37" spans="1:5" ht="12.75">
      <c r="A37" s="34"/>
      <c r="B37" s="35" t="s">
        <v>83</v>
      </c>
      <c r="C37" s="35">
        <f>SUM(C23:C35)</f>
        <v>48800</v>
      </c>
      <c r="D37" s="35">
        <f>SUM(D23:D35)</f>
        <v>56892</v>
      </c>
      <c r="E37" s="35">
        <f>SUM(E23:E35)</f>
        <v>57050</v>
      </c>
    </row>
    <row r="38" spans="1:5" ht="12.75">
      <c r="A38" s="36"/>
      <c r="B38" s="18" t="s">
        <v>84</v>
      </c>
      <c r="C38" s="18">
        <f>C10+C11+C14+C15+C16+C17+C20+C37</f>
        <v>65600</v>
      </c>
      <c r="D38" s="18">
        <f>D10+D11+D14+D15+D16+D17+D20+D37</f>
        <v>75621</v>
      </c>
      <c r="E38" s="18">
        <f>E10+E11+E14+E15+E16+E17+E20+E37</f>
        <v>76672</v>
      </c>
    </row>
    <row r="39" spans="1:5" ht="12.75">
      <c r="A39" s="36" t="s">
        <v>85</v>
      </c>
      <c r="B39" s="18" t="s">
        <v>86</v>
      </c>
      <c r="C39" s="18">
        <f>C12+C18+C21+C36</f>
        <v>13120</v>
      </c>
      <c r="D39" s="18">
        <f>D12+D18+D21+D36</f>
        <v>28403</v>
      </c>
      <c r="E39" s="18">
        <f>E12+E18+E21+E36</f>
        <v>19068</v>
      </c>
    </row>
    <row r="40" spans="1:5" ht="12.75">
      <c r="A40" s="36" t="s">
        <v>87</v>
      </c>
      <c r="B40" s="18" t="s">
        <v>88</v>
      </c>
      <c r="C40" s="12">
        <v>200</v>
      </c>
      <c r="D40" s="12">
        <v>2539</v>
      </c>
      <c r="E40" s="12">
        <v>500</v>
      </c>
    </row>
    <row r="41" spans="1:5" ht="12.75">
      <c r="A41" s="34"/>
      <c r="B41" s="35" t="s">
        <v>89</v>
      </c>
      <c r="C41" s="35">
        <f>C40+C39+C38+C8</f>
        <v>79020</v>
      </c>
      <c r="D41" s="35">
        <f>D40+D39+D38+D8</f>
        <v>106616</v>
      </c>
      <c r="E41" s="35">
        <f>E40+E39+E38+E8</f>
        <v>96340</v>
      </c>
    </row>
    <row r="42" spans="1:5" ht="12.75">
      <c r="A42" s="36" t="s">
        <v>16</v>
      </c>
      <c r="B42" s="18" t="s">
        <v>90</v>
      </c>
      <c r="C42" s="12"/>
      <c r="D42" s="12"/>
      <c r="E42" s="12"/>
    </row>
    <row r="43" spans="1:5" ht="12.75">
      <c r="A43" s="36" t="s">
        <v>56</v>
      </c>
      <c r="B43" s="18" t="s">
        <v>18</v>
      </c>
      <c r="C43" s="12"/>
      <c r="D43" s="12"/>
      <c r="E43" s="12"/>
    </row>
    <row r="44" spans="1:5" ht="12.75">
      <c r="A44" s="36"/>
      <c r="B44" s="12" t="s">
        <v>91</v>
      </c>
      <c r="C44" s="12">
        <v>43450</v>
      </c>
      <c r="D44" s="12">
        <v>42196</v>
      </c>
      <c r="E44" s="12">
        <v>45100</v>
      </c>
    </row>
    <row r="45" spans="1:5" ht="12.75">
      <c r="A45" s="36"/>
      <c r="B45" s="12" t="s">
        <v>92</v>
      </c>
      <c r="C45" s="12">
        <v>11700</v>
      </c>
      <c r="D45" s="12">
        <v>11930</v>
      </c>
      <c r="E45" s="12">
        <v>12300</v>
      </c>
    </row>
    <row r="46" spans="1:5" ht="12.75">
      <c r="A46" s="36"/>
      <c r="B46" s="12" t="s">
        <v>93</v>
      </c>
      <c r="C46" s="12">
        <v>16000</v>
      </c>
      <c r="D46" s="12">
        <v>21939</v>
      </c>
      <c r="E46" s="12">
        <v>19000</v>
      </c>
    </row>
    <row r="47" spans="1:5" ht="12.75">
      <c r="A47" s="36"/>
      <c r="B47" s="12" t="s">
        <v>94</v>
      </c>
      <c r="C47" s="12">
        <v>9350</v>
      </c>
      <c r="D47" s="12">
        <v>13847</v>
      </c>
      <c r="E47" s="12">
        <v>11000</v>
      </c>
    </row>
    <row r="48" spans="1:5" ht="12.75">
      <c r="A48" s="34"/>
      <c r="B48" s="35" t="s">
        <v>15</v>
      </c>
      <c r="C48" s="35">
        <f>SUM(C44:C47)</f>
        <v>80500</v>
      </c>
      <c r="D48" s="35">
        <f>SUM(D44:D47)</f>
        <v>89912</v>
      </c>
      <c r="E48" s="35">
        <f>SUM(E44:E47)</f>
        <v>87400</v>
      </c>
    </row>
    <row r="49" spans="1:5" ht="12.75">
      <c r="A49" s="36" t="s">
        <v>58</v>
      </c>
      <c r="B49" s="18" t="s">
        <v>19</v>
      </c>
      <c r="C49" s="12"/>
      <c r="D49" s="12"/>
      <c r="E49" s="12"/>
    </row>
    <row r="50" spans="1:5" ht="12.75">
      <c r="A50" s="36"/>
      <c r="B50" s="12" t="s">
        <v>95</v>
      </c>
      <c r="C50" s="12">
        <v>12001</v>
      </c>
      <c r="D50" s="12">
        <v>12001</v>
      </c>
      <c r="E50" s="12">
        <v>13213</v>
      </c>
    </row>
    <row r="51" spans="1:5" ht="12.75">
      <c r="A51" s="36"/>
      <c r="B51" s="12" t="s">
        <v>96</v>
      </c>
      <c r="C51" s="12">
        <v>25006</v>
      </c>
      <c r="D51" s="12">
        <v>25006</v>
      </c>
      <c r="E51" s="12">
        <v>24258</v>
      </c>
    </row>
    <row r="52" spans="1:5" ht="12.75">
      <c r="A52" s="36"/>
      <c r="B52" s="12" t="s">
        <v>97</v>
      </c>
      <c r="C52" s="12">
        <v>7000</v>
      </c>
      <c r="D52" s="12">
        <v>7263</v>
      </c>
      <c r="E52" s="12">
        <v>7000</v>
      </c>
    </row>
    <row r="53" spans="1:5" ht="12.75">
      <c r="A53" s="34"/>
      <c r="B53" s="35" t="s">
        <v>15</v>
      </c>
      <c r="C53" s="35">
        <f>SUM(C50:C52)</f>
        <v>44007</v>
      </c>
      <c r="D53" s="35">
        <f>SUM(D50:D52)</f>
        <v>44270</v>
      </c>
      <c r="E53" s="35">
        <f>SUM(E50:E52)</f>
        <v>44471</v>
      </c>
    </row>
    <row r="54" spans="1:5" ht="12.75">
      <c r="A54" s="145"/>
      <c r="B54" s="146"/>
      <c r="C54" s="146"/>
      <c r="D54" s="147"/>
      <c r="E54" s="135" t="s">
        <v>55</v>
      </c>
    </row>
    <row r="55" spans="1:5" ht="12.75">
      <c r="A55" s="36" t="s">
        <v>85</v>
      </c>
      <c r="B55" s="18" t="s">
        <v>20</v>
      </c>
      <c r="C55" s="18">
        <v>200</v>
      </c>
      <c r="D55" s="18">
        <v>193</v>
      </c>
      <c r="E55" s="18">
        <v>200</v>
      </c>
    </row>
    <row r="56" spans="1:5" ht="12.75">
      <c r="A56" s="36" t="s">
        <v>87</v>
      </c>
      <c r="B56" s="18" t="s">
        <v>98</v>
      </c>
      <c r="C56" s="18">
        <v>250</v>
      </c>
      <c r="D56" s="18">
        <v>837</v>
      </c>
      <c r="E56" s="18">
        <v>500</v>
      </c>
    </row>
    <row r="57" spans="1:5" ht="12.75">
      <c r="A57" s="36" t="s">
        <v>99</v>
      </c>
      <c r="B57" s="18" t="s">
        <v>100</v>
      </c>
      <c r="C57" s="18">
        <v>500</v>
      </c>
      <c r="D57" s="18">
        <v>787</v>
      </c>
      <c r="E57" s="18">
        <v>500</v>
      </c>
    </row>
    <row r="58" spans="1:5" ht="12.75">
      <c r="A58" s="34"/>
      <c r="B58" s="35" t="s">
        <v>15</v>
      </c>
      <c r="C58" s="35">
        <f>C57+C56+C55+C53+C48</f>
        <v>125457</v>
      </c>
      <c r="D58" s="35">
        <f>D57+D56+D55+D53+D48</f>
        <v>135999</v>
      </c>
      <c r="E58" s="35">
        <f>E57+E56+E55+E53+E48</f>
        <v>133071</v>
      </c>
    </row>
    <row r="59" spans="1:5" ht="12.75">
      <c r="A59" s="36" t="s">
        <v>23</v>
      </c>
      <c r="B59" s="18" t="s">
        <v>24</v>
      </c>
      <c r="C59" s="12"/>
      <c r="D59" s="12"/>
      <c r="E59" s="12"/>
    </row>
    <row r="60" spans="1:5" ht="12.75">
      <c r="A60" s="36"/>
      <c r="B60" s="12" t="s">
        <v>101</v>
      </c>
      <c r="C60" s="12">
        <v>105309</v>
      </c>
      <c r="D60" s="12"/>
      <c r="E60" s="12">
        <v>85931</v>
      </c>
    </row>
    <row r="61" spans="1:5" ht="12.75">
      <c r="A61" s="36"/>
      <c r="B61" s="12" t="s">
        <v>102</v>
      </c>
      <c r="C61" s="12">
        <v>263</v>
      </c>
      <c r="D61" s="12"/>
      <c r="E61" s="12"/>
    </row>
    <row r="62" spans="1:5" ht="12.75">
      <c r="A62" s="36"/>
      <c r="B62" s="12" t="s">
        <v>103</v>
      </c>
      <c r="C62" s="12"/>
      <c r="D62" s="12"/>
      <c r="E62" s="12"/>
    </row>
    <row r="63" spans="1:5" ht="12.75">
      <c r="A63" s="36"/>
      <c r="B63" s="12" t="s">
        <v>104</v>
      </c>
      <c r="C63" s="12"/>
      <c r="D63" s="12"/>
      <c r="E63" s="12"/>
    </row>
    <row r="64" spans="1:5" ht="12.75">
      <c r="A64" s="34"/>
      <c r="B64" s="35" t="s">
        <v>15</v>
      </c>
      <c r="C64" s="35">
        <f>C62+C61+C60</f>
        <v>105572</v>
      </c>
      <c r="D64" s="35">
        <v>125810</v>
      </c>
      <c r="E64" s="35">
        <f>E62+E61+E60</f>
        <v>85931</v>
      </c>
    </row>
    <row r="65" spans="1:5" ht="12.75">
      <c r="A65" s="36" t="s">
        <v>25</v>
      </c>
      <c r="B65" s="18" t="s">
        <v>26</v>
      </c>
      <c r="C65" s="12"/>
      <c r="D65" s="12"/>
      <c r="E65" s="12"/>
    </row>
    <row r="66" spans="1:5" ht="12.75">
      <c r="A66" s="36"/>
      <c r="B66" s="12" t="s">
        <v>105</v>
      </c>
      <c r="C66" s="12">
        <v>29000</v>
      </c>
      <c r="D66" s="12">
        <v>11853</v>
      </c>
      <c r="E66" s="12">
        <v>9000</v>
      </c>
    </row>
    <row r="67" spans="1:5" ht="12.75">
      <c r="A67" s="36"/>
      <c r="B67" s="12" t="s">
        <v>106</v>
      </c>
      <c r="C67" s="12">
        <v>14800</v>
      </c>
      <c r="D67" s="12">
        <v>546</v>
      </c>
      <c r="E67" s="12">
        <v>21000</v>
      </c>
    </row>
    <row r="68" spans="1:5" ht="12.75">
      <c r="A68" s="36"/>
      <c r="B68" s="12" t="s">
        <v>107</v>
      </c>
      <c r="C68" s="12"/>
      <c r="D68" s="12"/>
      <c r="E68" s="12"/>
    </row>
    <row r="69" spans="1:5" ht="12.75">
      <c r="A69" s="34"/>
      <c r="B69" s="35" t="s">
        <v>15</v>
      </c>
      <c r="C69" s="35">
        <f>+C67+C66</f>
        <v>43800</v>
      </c>
      <c r="D69" s="35">
        <f>+D67+D66</f>
        <v>12399</v>
      </c>
      <c r="E69" s="35">
        <f>+E67+E66</f>
        <v>30000</v>
      </c>
    </row>
    <row r="70" spans="1:5" ht="12.75">
      <c r="A70" s="36" t="s">
        <v>27</v>
      </c>
      <c r="B70" s="18" t="s">
        <v>108</v>
      </c>
      <c r="C70" s="12"/>
      <c r="D70" s="12"/>
      <c r="E70" s="12"/>
    </row>
    <row r="71" spans="1:5" ht="12.75">
      <c r="A71" s="36" t="s">
        <v>56</v>
      </c>
      <c r="B71" s="18" t="s">
        <v>29</v>
      </c>
      <c r="C71" s="12"/>
      <c r="D71" s="12"/>
      <c r="E71" s="12"/>
    </row>
    <row r="72" spans="1:5" ht="12.75">
      <c r="A72" s="12"/>
      <c r="B72" s="12" t="s">
        <v>109</v>
      </c>
      <c r="C72" s="12">
        <v>80</v>
      </c>
      <c r="D72" s="12">
        <v>0</v>
      </c>
      <c r="E72" s="12">
        <v>80</v>
      </c>
    </row>
    <row r="73" spans="1:5" ht="12.75">
      <c r="A73" s="12"/>
      <c r="B73" s="12" t="s">
        <v>110</v>
      </c>
      <c r="C73" s="12">
        <v>2760</v>
      </c>
      <c r="D73" s="12">
        <v>2759</v>
      </c>
      <c r="E73" s="12">
        <v>2760</v>
      </c>
    </row>
    <row r="74" spans="1:5" ht="12.75">
      <c r="A74" s="12"/>
      <c r="B74" s="12" t="s">
        <v>111</v>
      </c>
      <c r="C74" s="12">
        <v>20950</v>
      </c>
      <c r="D74" s="12">
        <v>22224</v>
      </c>
      <c r="E74" s="12">
        <v>24254</v>
      </c>
    </row>
    <row r="75" spans="1:5" ht="12.75">
      <c r="A75" s="12"/>
      <c r="B75" s="12" t="s">
        <v>112</v>
      </c>
      <c r="C75" s="12">
        <v>300</v>
      </c>
      <c r="D75" s="12">
        <v>963</v>
      </c>
      <c r="E75" s="12">
        <v>1689</v>
      </c>
    </row>
    <row r="76" spans="1:5" ht="12.75">
      <c r="A76" s="12"/>
      <c r="B76" s="12" t="s">
        <v>113</v>
      </c>
      <c r="C76" s="12"/>
      <c r="D76" s="12"/>
      <c r="E76" s="12">
        <v>1202</v>
      </c>
    </row>
    <row r="77" spans="1:5" ht="12.75">
      <c r="A77" s="12"/>
      <c r="B77" s="12" t="s">
        <v>114</v>
      </c>
      <c r="C77" s="12">
        <v>13720</v>
      </c>
      <c r="D77" s="12">
        <v>14246</v>
      </c>
      <c r="E77" s="12">
        <v>12854</v>
      </c>
    </row>
    <row r="78" spans="1:5" ht="12.75">
      <c r="A78" s="12"/>
      <c r="B78" s="12" t="s">
        <v>115</v>
      </c>
      <c r="C78" s="12">
        <v>1100</v>
      </c>
      <c r="D78" s="12">
        <v>1100</v>
      </c>
      <c r="E78" s="12">
        <v>1100</v>
      </c>
    </row>
    <row r="79" spans="1:5" ht="12.75">
      <c r="A79" s="12"/>
      <c r="B79" s="12" t="s">
        <v>116</v>
      </c>
      <c r="C79" s="12">
        <v>1200</v>
      </c>
      <c r="D79" s="12">
        <v>922</v>
      </c>
      <c r="E79" s="12">
        <v>170</v>
      </c>
    </row>
    <row r="80" spans="1:5" ht="12.75">
      <c r="A80" s="12"/>
      <c r="B80" s="12" t="s">
        <v>117</v>
      </c>
      <c r="C80" s="12">
        <v>3780</v>
      </c>
      <c r="D80" s="12">
        <v>0</v>
      </c>
      <c r="E80" s="12">
        <v>3580</v>
      </c>
    </row>
    <row r="81" spans="1:5" ht="12.75">
      <c r="A81" s="12"/>
      <c r="B81" s="12" t="s">
        <v>118</v>
      </c>
      <c r="C81" s="12">
        <v>1500</v>
      </c>
      <c r="D81" s="12">
        <v>0</v>
      </c>
      <c r="E81" s="12">
        <v>17180</v>
      </c>
    </row>
    <row r="82" spans="1:5" ht="12.75">
      <c r="A82" s="12"/>
      <c r="B82" s="12" t="s">
        <v>119</v>
      </c>
      <c r="C82" s="12">
        <v>80</v>
      </c>
      <c r="D82" s="12">
        <v>80</v>
      </c>
      <c r="E82" s="12"/>
    </row>
    <row r="83" spans="1:5" ht="12.75">
      <c r="A83" s="12"/>
      <c r="B83" s="12" t="s">
        <v>120</v>
      </c>
      <c r="C83" s="12">
        <v>500</v>
      </c>
      <c r="D83" s="12">
        <v>908</v>
      </c>
      <c r="E83" s="12">
        <v>500</v>
      </c>
    </row>
    <row r="84" spans="1:5" ht="12.75">
      <c r="A84" s="12"/>
      <c r="B84" s="12" t="s">
        <v>121</v>
      </c>
      <c r="C84" s="12"/>
      <c r="D84" s="12">
        <v>295</v>
      </c>
      <c r="E84" s="12"/>
    </row>
    <row r="85" spans="1:5" ht="12.75">
      <c r="A85" s="12"/>
      <c r="B85" s="12" t="s">
        <v>122</v>
      </c>
      <c r="C85" s="12"/>
      <c r="D85" s="12">
        <v>135</v>
      </c>
      <c r="E85" s="12"/>
    </row>
    <row r="86" spans="1:5" ht="12.75">
      <c r="A86" s="12"/>
      <c r="B86" s="12" t="s">
        <v>123</v>
      </c>
      <c r="C86" s="12"/>
      <c r="D86" s="12"/>
      <c r="E86" s="12">
        <v>1500</v>
      </c>
    </row>
    <row r="87" spans="1:5" ht="12.75">
      <c r="A87" s="12"/>
      <c r="B87" s="12" t="s">
        <v>124</v>
      </c>
      <c r="C87" s="12"/>
      <c r="D87" s="12">
        <v>518</v>
      </c>
      <c r="E87" s="12"/>
    </row>
    <row r="88" spans="1:5" ht="12.75">
      <c r="A88" s="12"/>
      <c r="B88" s="12" t="s">
        <v>125</v>
      </c>
      <c r="C88" s="12"/>
      <c r="D88" s="12">
        <v>371</v>
      </c>
      <c r="E88" s="12"/>
    </row>
    <row r="89" spans="1:6" ht="12.75">
      <c r="A89" s="36"/>
      <c r="B89" s="18" t="s">
        <v>15</v>
      </c>
      <c r="C89" s="18">
        <f>SUM(C72:C88)</f>
        <v>45970</v>
      </c>
      <c r="D89" s="18">
        <f>SUM(D72:D88)</f>
        <v>44521</v>
      </c>
      <c r="E89" s="18">
        <f>SUM(E72:E88)</f>
        <v>66869</v>
      </c>
      <c r="F89"/>
    </row>
    <row r="90" spans="1:5" ht="12.75">
      <c r="A90" s="36" t="s">
        <v>58</v>
      </c>
      <c r="B90" s="18" t="s">
        <v>30</v>
      </c>
      <c r="C90" s="12"/>
      <c r="D90" s="12"/>
      <c r="E90" s="12"/>
    </row>
    <row r="91" spans="1:5" ht="12.75">
      <c r="A91" s="36"/>
      <c r="B91" s="12" t="s">
        <v>126</v>
      </c>
      <c r="C91" s="12">
        <v>1500</v>
      </c>
      <c r="D91" s="12">
        <v>1402</v>
      </c>
      <c r="E91" s="12">
        <v>1300</v>
      </c>
    </row>
    <row r="92" spans="1:5" ht="12.75">
      <c r="A92" s="36"/>
      <c r="B92" s="12" t="s">
        <v>127</v>
      </c>
      <c r="C92" s="12">
        <v>399</v>
      </c>
      <c r="D92" s="12">
        <v>387</v>
      </c>
      <c r="E92" s="12"/>
    </row>
    <row r="93" spans="1:5" ht="12.75">
      <c r="A93" s="36"/>
      <c r="B93" s="12" t="s">
        <v>128</v>
      </c>
      <c r="C93" s="12">
        <v>2112</v>
      </c>
      <c r="D93" s="12">
        <v>1906</v>
      </c>
      <c r="E93" s="12"/>
    </row>
    <row r="94" spans="1:5" ht="12.75">
      <c r="A94" s="36"/>
      <c r="B94" s="12" t="s">
        <v>129</v>
      </c>
      <c r="C94" s="12">
        <v>700</v>
      </c>
      <c r="D94" s="12">
        <v>700</v>
      </c>
      <c r="E94" s="12"/>
    </row>
    <row r="95" spans="1:5" ht="12.75">
      <c r="A95" s="36"/>
      <c r="B95" s="12" t="s">
        <v>130</v>
      </c>
      <c r="C95" s="12"/>
      <c r="D95" s="12">
        <v>1412</v>
      </c>
      <c r="E95" s="12"/>
    </row>
    <row r="96" spans="1:5" ht="12.75">
      <c r="A96" s="36"/>
      <c r="B96" s="12" t="s">
        <v>131</v>
      </c>
      <c r="C96" s="12"/>
      <c r="D96" s="12">
        <v>555</v>
      </c>
      <c r="E96" s="12"/>
    </row>
    <row r="97" spans="1:5" ht="12.75">
      <c r="A97" s="36"/>
      <c r="B97" s="12" t="s">
        <v>132</v>
      </c>
      <c r="C97" s="12"/>
      <c r="D97" s="12"/>
      <c r="E97" s="12">
        <v>5813</v>
      </c>
    </row>
    <row r="98" spans="1:5" ht="12.75">
      <c r="A98" s="36"/>
      <c r="B98" s="12" t="s">
        <v>133</v>
      </c>
      <c r="C98" s="12"/>
      <c r="D98" s="12"/>
      <c r="E98" s="12">
        <v>3540</v>
      </c>
    </row>
    <row r="99" spans="1:5" ht="12.75">
      <c r="A99" s="36"/>
      <c r="B99" s="12" t="s">
        <v>134</v>
      </c>
      <c r="C99" s="12"/>
      <c r="D99" s="12">
        <v>300</v>
      </c>
      <c r="E99" s="12">
        <v>200</v>
      </c>
    </row>
    <row r="100" spans="1:5" ht="12.75">
      <c r="A100" s="36"/>
      <c r="B100" s="12" t="s">
        <v>135</v>
      </c>
      <c r="C100" s="12"/>
      <c r="D100" s="12"/>
      <c r="E100" s="12">
        <v>39228</v>
      </c>
    </row>
    <row r="101" spans="1:5" ht="12.75">
      <c r="A101" s="36"/>
      <c r="B101" s="18" t="s">
        <v>15</v>
      </c>
      <c r="C101" s="18">
        <f>SUM(C91:C94)</f>
        <v>4711</v>
      </c>
      <c r="D101" s="18">
        <f>SUM(D91:D100)</f>
        <v>6662</v>
      </c>
      <c r="E101" s="18">
        <f>SUM(E91:E100)</f>
        <v>50081</v>
      </c>
    </row>
    <row r="102" spans="1:5" ht="12.75">
      <c r="A102" s="34"/>
      <c r="B102" s="35" t="s">
        <v>136</v>
      </c>
      <c r="C102" s="35">
        <f>C101+C89</f>
        <v>50681</v>
      </c>
      <c r="D102" s="35">
        <f>D101+D89</f>
        <v>51183</v>
      </c>
      <c r="E102" s="35">
        <f>E101+E89</f>
        <v>116950</v>
      </c>
    </row>
    <row r="103" spans="1:5" ht="12.75">
      <c r="A103" s="36" t="s">
        <v>31</v>
      </c>
      <c r="B103" s="18" t="s">
        <v>137</v>
      </c>
      <c r="C103" s="12"/>
      <c r="D103" s="12"/>
      <c r="E103" s="12"/>
    </row>
    <row r="104" spans="1:5" ht="12.75">
      <c r="A104" s="36"/>
      <c r="B104" s="12" t="s">
        <v>32</v>
      </c>
      <c r="C104" s="12">
        <v>34900</v>
      </c>
      <c r="D104" s="12">
        <v>34900</v>
      </c>
      <c r="E104" s="12">
        <v>27300</v>
      </c>
    </row>
    <row r="105" spans="1:5" ht="12.75">
      <c r="A105" s="34"/>
      <c r="B105" s="38" t="s">
        <v>15</v>
      </c>
      <c r="C105" s="35">
        <f>SUM(C104:C104)</f>
        <v>34900</v>
      </c>
      <c r="D105" s="35">
        <f>SUM(D104:D104)</f>
        <v>34900</v>
      </c>
      <c r="E105" s="35">
        <f>SUM(E104:E104)</f>
        <v>27300</v>
      </c>
    </row>
    <row r="106" spans="1:5" ht="12.75">
      <c r="A106" s="36" t="s">
        <v>33</v>
      </c>
      <c r="B106" s="18" t="s">
        <v>34</v>
      </c>
      <c r="C106" s="12"/>
      <c r="D106" s="12"/>
      <c r="E106" s="12"/>
    </row>
    <row r="107" spans="1:5" ht="12.75">
      <c r="A107" s="36"/>
      <c r="B107" s="12" t="s">
        <v>34</v>
      </c>
      <c r="C107" s="18">
        <v>25000</v>
      </c>
      <c r="D107" s="18">
        <v>29830</v>
      </c>
      <c r="E107" s="18">
        <v>22000</v>
      </c>
    </row>
    <row r="108" spans="1:5" ht="12.75">
      <c r="A108" s="36" t="s">
        <v>35</v>
      </c>
      <c r="B108" s="18" t="s">
        <v>36</v>
      </c>
      <c r="C108" s="12"/>
      <c r="D108" s="12"/>
      <c r="E108" s="12"/>
    </row>
    <row r="109" spans="1:5" ht="12.75">
      <c r="A109" s="36"/>
      <c r="B109" s="12" t="s">
        <v>36</v>
      </c>
      <c r="C109" s="18"/>
      <c r="D109" s="18">
        <v>4197</v>
      </c>
      <c r="E109" s="18"/>
    </row>
    <row r="110" spans="1:5" ht="12.75">
      <c r="A110" s="34"/>
      <c r="B110" s="35" t="s">
        <v>37</v>
      </c>
      <c r="C110" s="35">
        <f>C109+C107+C102+C69+C64+C58+C41+C105</f>
        <v>464430</v>
      </c>
      <c r="D110" s="35">
        <f>D109+D107+D102+D69+D64+D58+D41+D105</f>
        <v>500934</v>
      </c>
      <c r="E110" s="35">
        <f>E109+E107+E102+E69+E64+E58+E41+E105</f>
        <v>511592</v>
      </c>
    </row>
  </sheetData>
  <sheetProtection selectLockedCells="1" selectUnlockedCells="1"/>
  <mergeCells count="3">
    <mergeCell ref="A2:E2"/>
    <mergeCell ref="A3:E3"/>
    <mergeCell ref="A54:D54"/>
  </mergeCells>
  <printOptions/>
  <pageMargins left="0.39375" right="0.39375" top="1.0819444444444444" bottom="0.9055555555555556" header="0.5118055555555555" footer="0.5118055555555555"/>
  <pageSetup horizontalDpi="300" verticalDpi="300" orientation="portrait" paperSize="9" scale="98" r:id="rId1"/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39"/>
  <sheetViews>
    <sheetView showGridLines="0" zoomScalePageLayoutView="0" workbookViewId="0" topLeftCell="A50">
      <selection activeCell="B15" sqref="B15"/>
    </sheetView>
  </sheetViews>
  <sheetFormatPr defaultColWidth="11.7109375" defaultRowHeight="12.75"/>
  <cols>
    <col min="1" max="1" width="5.57421875" style="30" customWidth="1"/>
    <col min="2" max="2" width="37.7109375" style="1" customWidth="1"/>
    <col min="3" max="3" width="5.140625" style="1" customWidth="1"/>
    <col min="4" max="4" width="11.421875" style="1" customWidth="1"/>
    <col min="5" max="5" width="11.8515625" style="1" customWidth="1"/>
    <col min="6" max="6" width="12.7109375" style="1" customWidth="1"/>
    <col min="7" max="16384" width="11.7109375" style="1" customWidth="1"/>
  </cols>
  <sheetData>
    <row r="1" ht="12.75">
      <c r="F1" s="40" t="s">
        <v>139</v>
      </c>
    </row>
    <row r="2" spans="1:6" ht="12.75">
      <c r="A2" s="144" t="s">
        <v>138</v>
      </c>
      <c r="B2" s="144"/>
      <c r="C2" s="144"/>
      <c r="D2" s="144"/>
      <c r="E2" s="144"/>
      <c r="F2" s="144"/>
    </row>
    <row r="3" spans="1:6" ht="12.75">
      <c r="A3" s="144" t="s">
        <v>263</v>
      </c>
      <c r="B3" s="144"/>
      <c r="C3" s="144"/>
      <c r="D3" s="144"/>
      <c r="E3" s="144"/>
      <c r="F3" s="144"/>
    </row>
    <row r="4" spans="1:6" ht="12.75">
      <c r="A4" s="39"/>
      <c r="B4" s="39"/>
      <c r="C4" s="39"/>
      <c r="D4" s="39"/>
      <c r="E4" s="39"/>
      <c r="F4" s="39"/>
    </row>
    <row r="5" ht="12.75">
      <c r="F5" s="134" t="s">
        <v>2</v>
      </c>
    </row>
    <row r="6" spans="1:6" ht="38.25">
      <c r="A6" s="41" t="s">
        <v>4</v>
      </c>
      <c r="B6" s="42" t="s">
        <v>140</v>
      </c>
      <c r="C6" s="42" t="s">
        <v>141</v>
      </c>
      <c r="D6" s="3" t="s">
        <v>6</v>
      </c>
      <c r="E6" s="5" t="s">
        <v>40</v>
      </c>
      <c r="F6" s="6" t="s">
        <v>8</v>
      </c>
    </row>
    <row r="7" spans="1:6" ht="12.75">
      <c r="A7" s="43" t="s">
        <v>9</v>
      </c>
      <c r="B7" s="44" t="s">
        <v>142</v>
      </c>
      <c r="C7" s="45"/>
      <c r="D7" s="46"/>
      <c r="E7" s="46"/>
      <c r="F7" s="47"/>
    </row>
    <row r="8" spans="1:6" ht="12.75">
      <c r="A8" s="9" t="s">
        <v>56</v>
      </c>
      <c r="B8" s="13" t="s">
        <v>143</v>
      </c>
      <c r="C8" s="10"/>
      <c r="D8" s="14">
        <f>SUM(D9)</f>
        <v>1100</v>
      </c>
      <c r="E8" s="14">
        <f>SUM(E9)</f>
        <v>1815</v>
      </c>
      <c r="F8" s="16">
        <f>SUM(F9)</f>
        <v>1100</v>
      </c>
    </row>
    <row r="9" spans="1:6" ht="12.75">
      <c r="A9" s="9"/>
      <c r="B9" s="10" t="s">
        <v>144</v>
      </c>
      <c r="C9" s="10"/>
      <c r="D9" s="11">
        <v>1100</v>
      </c>
      <c r="E9" s="11">
        <v>1815</v>
      </c>
      <c r="F9" s="48">
        <v>1100</v>
      </c>
    </row>
    <row r="10" spans="1:6" ht="12.75">
      <c r="A10" s="9" t="s">
        <v>58</v>
      </c>
      <c r="B10" s="13" t="s">
        <v>145</v>
      </c>
      <c r="C10" s="13">
        <v>1</v>
      </c>
      <c r="D10" s="14">
        <f>SUM(D11:D13)</f>
        <v>5340</v>
      </c>
      <c r="E10" s="14">
        <f>SUM(E11:E13)</f>
        <v>5024</v>
      </c>
      <c r="F10" s="16">
        <f>SUM(F11:F13)</f>
        <v>5776</v>
      </c>
    </row>
    <row r="11" spans="1:6" ht="12.75">
      <c r="A11" s="9"/>
      <c r="B11" s="10" t="s">
        <v>42</v>
      </c>
      <c r="C11" s="10"/>
      <c r="D11" s="11">
        <v>3412</v>
      </c>
      <c r="E11" s="11">
        <v>3334</v>
      </c>
      <c r="F11" s="48">
        <v>3666</v>
      </c>
    </row>
    <row r="12" spans="1:6" ht="12.75">
      <c r="A12" s="9"/>
      <c r="B12" s="10" t="s">
        <v>43</v>
      </c>
      <c r="C12" s="10"/>
      <c r="D12" s="11">
        <v>1008</v>
      </c>
      <c r="E12" s="11">
        <v>958</v>
      </c>
      <c r="F12" s="48">
        <v>990</v>
      </c>
    </row>
    <row r="13" spans="1:6" ht="12.75">
      <c r="A13" s="9"/>
      <c r="B13" s="10" t="s">
        <v>146</v>
      </c>
      <c r="C13" s="10"/>
      <c r="D13" s="11">
        <v>920</v>
      </c>
      <c r="E13" s="11">
        <v>732</v>
      </c>
      <c r="F13" s="48">
        <v>1120</v>
      </c>
    </row>
    <row r="14" spans="1:6" ht="12.75">
      <c r="A14" s="9" t="s">
        <v>85</v>
      </c>
      <c r="B14" s="13" t="s">
        <v>147</v>
      </c>
      <c r="C14" s="10"/>
      <c r="D14" s="14">
        <f>D15</f>
        <v>1000</v>
      </c>
      <c r="E14" s="14">
        <f>E15</f>
        <v>3107</v>
      </c>
      <c r="F14" s="16">
        <f>F15</f>
        <v>2500</v>
      </c>
    </row>
    <row r="15" spans="1:6" ht="12.75">
      <c r="A15" s="9"/>
      <c r="B15" s="10" t="s">
        <v>144</v>
      </c>
      <c r="C15" s="10"/>
      <c r="D15" s="11">
        <v>1000</v>
      </c>
      <c r="E15" s="11">
        <v>3107</v>
      </c>
      <c r="F15" s="48">
        <v>2500</v>
      </c>
    </row>
    <row r="16" spans="1:6" ht="12.75">
      <c r="A16" s="9" t="s">
        <v>87</v>
      </c>
      <c r="B16" s="13" t="s">
        <v>148</v>
      </c>
      <c r="C16" s="13"/>
      <c r="D16" s="14"/>
      <c r="E16" s="14">
        <f>SUM(E17:E19)</f>
        <v>295</v>
      </c>
      <c r="F16" s="16">
        <f>SUM(F17:F19)</f>
        <v>0</v>
      </c>
    </row>
    <row r="17" spans="1:6" ht="12.75">
      <c r="A17" s="9"/>
      <c r="B17" s="10" t="s">
        <v>42</v>
      </c>
      <c r="C17" s="10"/>
      <c r="D17" s="11"/>
      <c r="E17" s="11">
        <v>150</v>
      </c>
      <c r="F17" s="48"/>
    </row>
    <row r="18" spans="1:6" ht="12.75">
      <c r="A18" s="9"/>
      <c r="B18" s="10" t="s">
        <v>43</v>
      </c>
      <c r="C18" s="10"/>
      <c r="D18" s="11"/>
      <c r="E18" s="11">
        <v>40</v>
      </c>
      <c r="F18" s="48"/>
    </row>
    <row r="19" spans="1:6" ht="12.75">
      <c r="A19" s="9"/>
      <c r="B19" s="10" t="s">
        <v>146</v>
      </c>
      <c r="C19" s="10"/>
      <c r="D19" s="11"/>
      <c r="E19" s="11">
        <v>105</v>
      </c>
      <c r="F19" s="48"/>
    </row>
    <row r="20" spans="1:6" ht="12.75">
      <c r="A20" s="9" t="s">
        <v>99</v>
      </c>
      <c r="B20" s="13" t="s">
        <v>149</v>
      </c>
      <c r="C20" s="10"/>
      <c r="D20" s="14">
        <f>D21</f>
        <v>840</v>
      </c>
      <c r="E20" s="14">
        <f>E21</f>
        <v>0</v>
      </c>
      <c r="F20" s="16">
        <f>F21</f>
        <v>500</v>
      </c>
    </row>
    <row r="21" spans="1:6" ht="12.75">
      <c r="A21" s="9"/>
      <c r="B21" s="10" t="s">
        <v>144</v>
      </c>
      <c r="C21" s="10"/>
      <c r="D21" s="11">
        <v>840</v>
      </c>
      <c r="E21" s="11">
        <v>0</v>
      </c>
      <c r="F21" s="12">
        <v>500</v>
      </c>
    </row>
    <row r="22" spans="1:6" ht="12.75">
      <c r="A22" s="9" t="s">
        <v>150</v>
      </c>
      <c r="B22" s="13" t="s">
        <v>151</v>
      </c>
      <c r="C22" s="13">
        <v>9</v>
      </c>
      <c r="D22" s="14">
        <f>SUM(D23:D25)</f>
        <v>56908</v>
      </c>
      <c r="E22" s="14">
        <f>SUM(E23:E25)</f>
        <v>65633</v>
      </c>
      <c r="F22" s="16">
        <f>SUM(F23:F25)</f>
        <v>51147</v>
      </c>
    </row>
    <row r="23" spans="1:6" ht="12.75">
      <c r="A23" s="9"/>
      <c r="B23" s="10" t="s">
        <v>42</v>
      </c>
      <c r="C23" s="10"/>
      <c r="D23" s="11">
        <v>20436</v>
      </c>
      <c r="E23" s="11">
        <v>23629</v>
      </c>
      <c r="F23" s="12">
        <v>14541</v>
      </c>
    </row>
    <row r="24" spans="1:6" ht="12.75">
      <c r="A24" s="9"/>
      <c r="B24" s="10" t="s">
        <v>43</v>
      </c>
      <c r="C24" s="10"/>
      <c r="D24" s="11">
        <v>5792</v>
      </c>
      <c r="E24" s="11">
        <v>5489</v>
      </c>
      <c r="F24" s="12">
        <v>3926</v>
      </c>
    </row>
    <row r="25" spans="1:6" ht="12.75">
      <c r="A25" s="9"/>
      <c r="B25" s="10" t="s">
        <v>146</v>
      </c>
      <c r="C25" s="10"/>
      <c r="D25" s="11">
        <v>30680</v>
      </c>
      <c r="E25" s="11">
        <v>36515</v>
      </c>
      <c r="F25" s="12">
        <v>32680</v>
      </c>
    </row>
    <row r="26" spans="1:6" ht="12.75">
      <c r="A26" s="9" t="s">
        <v>152</v>
      </c>
      <c r="B26" s="13" t="s">
        <v>153</v>
      </c>
      <c r="C26" s="10"/>
      <c r="D26" s="14">
        <f>SUM(D27:D29)</f>
        <v>1335</v>
      </c>
      <c r="E26" s="14">
        <f>SUM(E27:E29)</f>
        <v>1067</v>
      </c>
      <c r="F26" s="16">
        <f>SUM(F27:F29)</f>
        <v>1271</v>
      </c>
    </row>
    <row r="27" spans="1:6" ht="12.75">
      <c r="A27" s="9"/>
      <c r="B27" s="10" t="s">
        <v>42</v>
      </c>
      <c r="C27" s="10"/>
      <c r="D27" s="11">
        <v>351</v>
      </c>
      <c r="E27" s="11">
        <v>324</v>
      </c>
      <c r="F27" s="12">
        <v>324</v>
      </c>
    </row>
    <row r="28" spans="1:6" ht="12.75">
      <c r="A28" s="9"/>
      <c r="B28" s="10" t="s">
        <v>43</v>
      </c>
      <c r="C28" s="10"/>
      <c r="D28" s="11">
        <v>124</v>
      </c>
      <c r="E28" s="11">
        <v>109</v>
      </c>
      <c r="F28" s="12">
        <v>87</v>
      </c>
    </row>
    <row r="29" spans="1:6" ht="12.75">
      <c r="A29" s="9"/>
      <c r="B29" s="10" t="s">
        <v>146</v>
      </c>
      <c r="C29" s="10"/>
      <c r="D29" s="11">
        <v>860</v>
      </c>
      <c r="E29" s="11">
        <v>634</v>
      </c>
      <c r="F29" s="12">
        <v>860</v>
      </c>
    </row>
    <row r="30" spans="1:6" ht="12.75">
      <c r="A30" s="9" t="s">
        <v>154</v>
      </c>
      <c r="B30" s="13" t="s">
        <v>155</v>
      </c>
      <c r="C30" s="10"/>
      <c r="D30" s="14">
        <f>D31</f>
        <v>10400</v>
      </c>
      <c r="E30" s="14">
        <f>E31</f>
        <v>11249</v>
      </c>
      <c r="F30" s="16">
        <f>F31</f>
        <v>11500</v>
      </c>
    </row>
    <row r="31" spans="1:6" ht="12.75">
      <c r="A31" s="9"/>
      <c r="B31" s="10" t="s">
        <v>144</v>
      </c>
      <c r="C31" s="10"/>
      <c r="D31" s="11">
        <v>10400</v>
      </c>
      <c r="E31" s="11">
        <v>11249</v>
      </c>
      <c r="F31" s="12">
        <v>11500</v>
      </c>
    </row>
    <row r="32" spans="1:6" ht="12.75">
      <c r="A32" s="9" t="s">
        <v>156</v>
      </c>
      <c r="B32" s="13" t="s">
        <v>157</v>
      </c>
      <c r="C32" s="10"/>
      <c r="D32" s="14">
        <f>D33</f>
        <v>1510</v>
      </c>
      <c r="E32" s="14">
        <f>E33</f>
        <v>921</v>
      </c>
      <c r="F32" s="16">
        <f>F33</f>
        <v>1510</v>
      </c>
    </row>
    <row r="33" spans="1:6" ht="12.75">
      <c r="A33" s="9"/>
      <c r="B33" s="10" t="s">
        <v>144</v>
      </c>
      <c r="C33" s="10"/>
      <c r="D33" s="11">
        <v>1510</v>
      </c>
      <c r="E33" s="11">
        <v>921</v>
      </c>
      <c r="F33" s="12">
        <v>1510</v>
      </c>
    </row>
    <row r="34" spans="1:6" ht="12.75">
      <c r="A34" s="9" t="s">
        <v>158</v>
      </c>
      <c r="B34" s="13" t="s">
        <v>159</v>
      </c>
      <c r="C34" s="10"/>
      <c r="D34" s="14">
        <f>D35</f>
        <v>1110</v>
      </c>
      <c r="E34" s="14">
        <f>E35</f>
        <v>398</v>
      </c>
      <c r="F34" s="16">
        <f>F35</f>
        <v>510</v>
      </c>
    </row>
    <row r="35" spans="1:6" ht="12.75">
      <c r="A35" s="9"/>
      <c r="B35" s="10" t="s">
        <v>144</v>
      </c>
      <c r="C35" s="10"/>
      <c r="D35" s="11">
        <v>1110</v>
      </c>
      <c r="E35" s="11">
        <v>398</v>
      </c>
      <c r="F35" s="12">
        <v>510</v>
      </c>
    </row>
    <row r="36" spans="1:6" ht="12.75">
      <c r="A36" s="9" t="s">
        <v>160</v>
      </c>
      <c r="B36" s="13" t="s">
        <v>161</v>
      </c>
      <c r="C36" s="13">
        <v>1</v>
      </c>
      <c r="D36" s="14">
        <f>SUM(D37:D39)</f>
        <v>4447</v>
      </c>
      <c r="E36" s="14">
        <f>SUM(E37:E39)</f>
        <v>3784</v>
      </c>
      <c r="F36" s="16">
        <f>SUM(F37:F39)</f>
        <v>4072</v>
      </c>
    </row>
    <row r="37" spans="1:6" ht="12.75">
      <c r="A37" s="9"/>
      <c r="B37" s="10" t="s">
        <v>42</v>
      </c>
      <c r="C37" s="10"/>
      <c r="D37" s="11">
        <v>2637</v>
      </c>
      <c r="E37" s="11">
        <v>2391</v>
      </c>
      <c r="F37" s="12">
        <v>2340</v>
      </c>
    </row>
    <row r="38" spans="1:6" ht="12.75">
      <c r="A38" s="9"/>
      <c r="B38" s="10" t="s">
        <v>43</v>
      </c>
      <c r="C38" s="10"/>
      <c r="D38" s="11">
        <v>792</v>
      </c>
      <c r="E38" s="11">
        <v>687</v>
      </c>
      <c r="F38" s="12">
        <v>632</v>
      </c>
    </row>
    <row r="39" spans="1:6" ht="12.75">
      <c r="A39" s="9"/>
      <c r="B39" s="10" t="s">
        <v>146</v>
      </c>
      <c r="C39" s="10"/>
      <c r="D39" s="11">
        <v>1018</v>
      </c>
      <c r="E39" s="11">
        <v>706</v>
      </c>
      <c r="F39" s="12">
        <v>1100</v>
      </c>
    </row>
    <row r="40" spans="1:6" ht="12.75">
      <c r="A40" s="9" t="s">
        <v>162</v>
      </c>
      <c r="B40" s="13" t="s">
        <v>163</v>
      </c>
      <c r="C40" s="10"/>
      <c r="D40" s="14">
        <f>SUM(D41:D43)</f>
        <v>27</v>
      </c>
      <c r="E40" s="14">
        <f>SUM(E41:E43)</f>
        <v>6</v>
      </c>
      <c r="F40" s="16">
        <f>SUM(F41:F43)</f>
        <v>0</v>
      </c>
    </row>
    <row r="41" spans="1:6" ht="12.75">
      <c r="A41" s="9"/>
      <c r="B41" s="10" t="s">
        <v>42</v>
      </c>
      <c r="C41" s="10"/>
      <c r="D41" s="11">
        <v>20</v>
      </c>
      <c r="E41" s="11">
        <v>5</v>
      </c>
      <c r="F41" s="12"/>
    </row>
    <row r="42" spans="1:6" ht="12.75">
      <c r="A42" s="9"/>
      <c r="B42" s="10" t="s">
        <v>43</v>
      </c>
      <c r="C42" s="10"/>
      <c r="D42" s="11">
        <v>7</v>
      </c>
      <c r="E42" s="11">
        <v>1</v>
      </c>
      <c r="F42" s="12"/>
    </row>
    <row r="43" spans="1:6" ht="12.75">
      <c r="A43" s="9"/>
      <c r="B43" s="10" t="s">
        <v>146</v>
      </c>
      <c r="C43" s="10"/>
      <c r="D43" s="11"/>
      <c r="E43" s="11"/>
      <c r="F43" s="12"/>
    </row>
    <row r="44" spans="1:6" ht="12.75">
      <c r="A44" s="9" t="s">
        <v>164</v>
      </c>
      <c r="B44" s="13" t="s">
        <v>165</v>
      </c>
      <c r="C44" s="13">
        <v>17</v>
      </c>
      <c r="D44" s="14"/>
      <c r="E44" s="14"/>
      <c r="F44" s="18">
        <f>SUM(F45:F47)</f>
        <v>18610</v>
      </c>
    </row>
    <row r="45" spans="1:6" ht="12.75">
      <c r="A45" s="9"/>
      <c r="B45" s="10" t="s">
        <v>42</v>
      </c>
      <c r="C45" s="10"/>
      <c r="D45" s="11"/>
      <c r="E45" s="11"/>
      <c r="F45" s="12">
        <v>16397</v>
      </c>
    </row>
    <row r="46" spans="1:6" ht="12.75">
      <c r="A46" s="9"/>
      <c r="B46" s="10" t="s">
        <v>43</v>
      </c>
      <c r="C46" s="10"/>
      <c r="D46" s="11"/>
      <c r="E46" s="11"/>
      <c r="F46" s="12">
        <v>2213</v>
      </c>
    </row>
    <row r="47" spans="1:6" ht="12.75">
      <c r="A47" s="9"/>
      <c r="B47" s="10" t="s">
        <v>146</v>
      </c>
      <c r="C47" s="10"/>
      <c r="D47" s="11"/>
      <c r="E47" s="11"/>
      <c r="F47" s="12"/>
    </row>
    <row r="48" spans="1:6" ht="12.75">
      <c r="A48" s="9" t="s">
        <v>166</v>
      </c>
      <c r="B48" s="13" t="s">
        <v>167</v>
      </c>
      <c r="C48" s="10"/>
      <c r="D48" s="14">
        <f>D49</f>
        <v>600</v>
      </c>
      <c r="E48" s="14">
        <f>E49</f>
        <v>251</v>
      </c>
      <c r="F48" s="16">
        <f>F49</f>
        <v>600</v>
      </c>
    </row>
    <row r="49" spans="1:6" ht="12.75">
      <c r="A49" s="9"/>
      <c r="B49" s="10" t="s">
        <v>144</v>
      </c>
      <c r="C49" s="10"/>
      <c r="D49" s="11">
        <v>600</v>
      </c>
      <c r="E49" s="11">
        <v>251</v>
      </c>
      <c r="F49" s="12">
        <v>600</v>
      </c>
    </row>
    <row r="50" spans="1:6" ht="12.75">
      <c r="A50" s="109"/>
      <c r="B50" s="110"/>
      <c r="C50" s="110"/>
      <c r="D50" s="111"/>
      <c r="E50" s="111"/>
      <c r="F50" s="136" t="s">
        <v>139</v>
      </c>
    </row>
    <row r="51" spans="1:6" ht="12.75">
      <c r="A51" s="9" t="s">
        <v>168</v>
      </c>
      <c r="B51" s="13" t="s">
        <v>169</v>
      </c>
      <c r="C51" s="13">
        <v>1</v>
      </c>
      <c r="D51" s="14">
        <f>SUM(D52:D54)</f>
        <v>18164</v>
      </c>
      <c r="E51" s="14">
        <f>SUM(E52:E54)</f>
        <v>14466</v>
      </c>
      <c r="F51" s="16">
        <f>SUM(F52:F54)</f>
        <v>3738</v>
      </c>
    </row>
    <row r="52" spans="1:6" ht="12.75">
      <c r="A52" s="9"/>
      <c r="B52" s="10" t="s">
        <v>42</v>
      </c>
      <c r="C52" s="10"/>
      <c r="D52" s="11">
        <v>7160</v>
      </c>
      <c r="E52" s="11">
        <v>4551</v>
      </c>
      <c r="F52" s="12">
        <v>1668</v>
      </c>
    </row>
    <row r="53" spans="1:6" ht="12.75">
      <c r="A53" s="9"/>
      <c r="B53" s="10" t="s">
        <v>43</v>
      </c>
      <c r="C53" s="10"/>
      <c r="D53" s="11">
        <v>2174</v>
      </c>
      <c r="E53" s="11">
        <v>1275</v>
      </c>
      <c r="F53" s="12">
        <v>450</v>
      </c>
    </row>
    <row r="54" spans="1:6" ht="12.75">
      <c r="A54" s="9"/>
      <c r="B54" s="10" t="s">
        <v>146</v>
      </c>
      <c r="C54" s="10"/>
      <c r="D54" s="11">
        <v>8830</v>
      </c>
      <c r="E54" s="11">
        <v>8640</v>
      </c>
      <c r="F54" s="12">
        <v>1620</v>
      </c>
    </row>
    <row r="55" spans="1:6" ht="12.75">
      <c r="A55" s="9" t="s">
        <v>170</v>
      </c>
      <c r="B55" s="13" t="s">
        <v>171</v>
      </c>
      <c r="C55" s="13"/>
      <c r="D55" s="14"/>
      <c r="E55" s="14"/>
      <c r="F55" s="18">
        <f>SUM(F56:F58)</f>
        <v>1744</v>
      </c>
    </row>
    <row r="56" spans="1:6" ht="12.75">
      <c r="A56" s="9"/>
      <c r="B56" s="10" t="s">
        <v>42</v>
      </c>
      <c r="C56" s="10"/>
      <c r="D56" s="11"/>
      <c r="E56" s="11"/>
      <c r="F56" s="12">
        <v>1192</v>
      </c>
    </row>
    <row r="57" spans="1:6" ht="12.75">
      <c r="A57" s="9"/>
      <c r="B57" s="10" t="s">
        <v>43</v>
      </c>
      <c r="C57" s="10"/>
      <c r="D57" s="11"/>
      <c r="E57" s="11"/>
      <c r="F57" s="12">
        <v>322</v>
      </c>
    </row>
    <row r="58" spans="1:6" ht="12.75">
      <c r="A58" s="9"/>
      <c r="B58" s="10" t="s">
        <v>146</v>
      </c>
      <c r="C58" s="10"/>
      <c r="D58" s="11"/>
      <c r="E58" s="11"/>
      <c r="F58" s="12">
        <v>230</v>
      </c>
    </row>
    <row r="59" spans="1:6" ht="12.75">
      <c r="A59" s="9" t="s">
        <v>172</v>
      </c>
      <c r="B59" s="13" t="s">
        <v>173</v>
      </c>
      <c r="C59" s="13">
        <v>3</v>
      </c>
      <c r="D59" s="14"/>
      <c r="E59" s="14"/>
      <c r="F59" s="18">
        <f>SUM(F60:F62)</f>
        <v>11608</v>
      </c>
    </row>
    <row r="60" spans="1:6" ht="12.75">
      <c r="A60" s="9"/>
      <c r="B60" s="10" t="s">
        <v>42</v>
      </c>
      <c r="C60" s="10"/>
      <c r="D60" s="11"/>
      <c r="E60" s="11"/>
      <c r="F60" s="12">
        <v>3368</v>
      </c>
    </row>
    <row r="61" spans="1:6" ht="12.75">
      <c r="A61" s="9"/>
      <c r="B61" s="10" t="s">
        <v>43</v>
      </c>
      <c r="C61" s="10"/>
      <c r="D61" s="11"/>
      <c r="E61" s="11"/>
      <c r="F61" s="12">
        <v>910</v>
      </c>
    </row>
    <row r="62" spans="1:6" ht="12.75">
      <c r="A62" s="9"/>
      <c r="B62" s="10" t="s">
        <v>146</v>
      </c>
      <c r="C62" s="10"/>
      <c r="D62" s="11"/>
      <c r="E62" s="11"/>
      <c r="F62" s="12">
        <v>7330</v>
      </c>
    </row>
    <row r="63" spans="1:6" ht="12.75">
      <c r="A63" s="9" t="s">
        <v>174</v>
      </c>
      <c r="B63" s="13" t="s">
        <v>175</v>
      </c>
      <c r="C63" s="10"/>
      <c r="D63" s="14">
        <f>D64</f>
        <v>430</v>
      </c>
      <c r="E63" s="14">
        <f>E64</f>
        <v>309</v>
      </c>
      <c r="F63" s="16">
        <f>F64</f>
        <v>450</v>
      </c>
    </row>
    <row r="64" spans="1:6" ht="12.75">
      <c r="A64" s="9"/>
      <c r="B64" s="10" t="s">
        <v>144</v>
      </c>
      <c r="C64" s="10"/>
      <c r="D64" s="11">
        <v>430</v>
      </c>
      <c r="E64" s="11">
        <v>309</v>
      </c>
      <c r="F64" s="12">
        <v>450</v>
      </c>
    </row>
    <row r="65" spans="1:6" ht="12.75">
      <c r="A65" s="9" t="s">
        <v>176</v>
      </c>
      <c r="B65" s="13" t="s">
        <v>177</v>
      </c>
      <c r="C65" s="13">
        <v>6</v>
      </c>
      <c r="D65" s="14">
        <f>SUM(D66:D68)</f>
        <v>20262</v>
      </c>
      <c r="E65" s="14">
        <f>SUM(E66:E68)</f>
        <v>22446</v>
      </c>
      <c r="F65" s="16">
        <f>SUM(F66:F68)</f>
        <v>19805</v>
      </c>
    </row>
    <row r="66" spans="1:6" ht="12.75">
      <c r="A66" s="9"/>
      <c r="B66" s="10" t="s">
        <v>42</v>
      </c>
      <c r="C66" s="10"/>
      <c r="D66" s="11">
        <v>7793</v>
      </c>
      <c r="E66" s="11">
        <v>7158</v>
      </c>
      <c r="F66" s="12">
        <v>7272</v>
      </c>
    </row>
    <row r="67" spans="1:6" ht="12.75">
      <c r="A67" s="49"/>
      <c r="B67" s="50" t="s">
        <v>43</v>
      </c>
      <c r="C67" s="50"/>
      <c r="D67" s="51">
        <v>2299</v>
      </c>
      <c r="E67" s="51">
        <v>1980</v>
      </c>
      <c r="F67" s="17">
        <v>1963</v>
      </c>
    </row>
    <row r="68" spans="1:6" ht="12.75">
      <c r="A68" s="36"/>
      <c r="B68" s="12" t="s">
        <v>146</v>
      </c>
      <c r="C68" s="12"/>
      <c r="D68" s="12">
        <v>10170</v>
      </c>
      <c r="E68" s="12">
        <v>13308</v>
      </c>
      <c r="F68" s="12">
        <v>10570</v>
      </c>
    </row>
    <row r="69" spans="1:6" ht="12.75">
      <c r="A69" s="34"/>
      <c r="B69" s="52" t="s">
        <v>178</v>
      </c>
      <c r="C69" s="35">
        <f>SUM(C7:C68)</f>
        <v>38</v>
      </c>
      <c r="D69" s="35">
        <f>SUM(D70:D72)</f>
        <v>123473</v>
      </c>
      <c r="E69" s="35">
        <f>SUM(E70:E72)</f>
        <v>130771</v>
      </c>
      <c r="F69" s="35">
        <f>SUM(F70:F72)</f>
        <v>136441</v>
      </c>
    </row>
    <row r="70" spans="1:6" ht="12.75">
      <c r="A70" s="34"/>
      <c r="B70" s="38" t="s">
        <v>42</v>
      </c>
      <c r="C70" s="38"/>
      <c r="D70" s="53">
        <f aca="true" t="shared" si="0" ref="D70:F71">SUM(D11,D17,D23,D27,D37,D41,D45,D52,D56,D60,D66)</f>
        <v>41809</v>
      </c>
      <c r="E70" s="53">
        <f t="shared" si="0"/>
        <v>41542</v>
      </c>
      <c r="F70" s="53">
        <f t="shared" si="0"/>
        <v>50768</v>
      </c>
    </row>
    <row r="71" spans="1:6" ht="12.75">
      <c r="A71" s="34"/>
      <c r="B71" s="38" t="s">
        <v>43</v>
      </c>
      <c r="C71" s="38"/>
      <c r="D71" s="53">
        <f t="shared" si="0"/>
        <v>12196</v>
      </c>
      <c r="E71" s="53">
        <f t="shared" si="0"/>
        <v>10539</v>
      </c>
      <c r="F71" s="53">
        <f t="shared" si="0"/>
        <v>11493</v>
      </c>
    </row>
    <row r="72" spans="1:6" ht="12.75">
      <c r="A72" s="34"/>
      <c r="B72" s="38" t="s">
        <v>146</v>
      </c>
      <c r="C72" s="38"/>
      <c r="D72" s="38">
        <f>SUM(D9,D13,D15,D19,D21,D25,D29,D31,D33,D35,D39,D43,D47,D49,D54,D58,D62,D64,D68)</f>
        <v>69468</v>
      </c>
      <c r="E72" s="38">
        <f>SUM(E9,E13,E15,E19,E21,E25,E29,E31,E33,E35,E39,E43,E47,E49,E54,E58,E62,E64,E68)</f>
        <v>78690</v>
      </c>
      <c r="F72" s="38">
        <f>SUM(F9,F13,F15,F19,F21,F25,F29,F31,F33,F35,F39,F43,F47,F49,F54,F58,F62,F64,F68)</f>
        <v>74180</v>
      </c>
    </row>
    <row r="73" spans="1:6" ht="12.75">
      <c r="A73" s="54"/>
      <c r="B73" s="55"/>
      <c r="C73" s="55"/>
      <c r="D73" s="55"/>
      <c r="E73" s="55"/>
      <c r="F73" s="55"/>
    </row>
    <row r="74" spans="1:6" ht="12.75">
      <c r="A74" s="54" t="s">
        <v>16</v>
      </c>
      <c r="B74" s="56" t="s">
        <v>179</v>
      </c>
      <c r="C74" s="55"/>
      <c r="D74" s="55"/>
      <c r="E74" s="55"/>
      <c r="F74" s="55"/>
    </row>
    <row r="75" spans="1:6" ht="12.75">
      <c r="A75" s="57" t="s">
        <v>56</v>
      </c>
      <c r="B75" s="35" t="s">
        <v>180</v>
      </c>
      <c r="C75" s="35">
        <v>12</v>
      </c>
      <c r="D75" s="35">
        <f>SUM(D76:D78)</f>
        <v>78575</v>
      </c>
      <c r="E75" s="35">
        <f>SUM(E76:E78)</f>
        <v>76201</v>
      </c>
      <c r="F75" s="35">
        <f>SUM(F76:F78)</f>
        <v>73013</v>
      </c>
    </row>
    <row r="76" spans="1:6" ht="12.75">
      <c r="A76" s="58"/>
      <c r="B76" s="59" t="s">
        <v>42</v>
      </c>
      <c r="C76" s="59"/>
      <c r="D76" s="60">
        <v>42353</v>
      </c>
      <c r="E76" s="60">
        <v>42704</v>
      </c>
      <c r="F76" s="61">
        <v>39086</v>
      </c>
    </row>
    <row r="77" spans="1:6" ht="12.75">
      <c r="A77" s="62"/>
      <c r="B77" s="26" t="s">
        <v>43</v>
      </c>
      <c r="C77" s="26"/>
      <c r="D77" s="63">
        <v>12402</v>
      </c>
      <c r="E77" s="63">
        <v>11856</v>
      </c>
      <c r="F77" s="64">
        <v>10107</v>
      </c>
    </row>
    <row r="78" spans="1:6" ht="12.75">
      <c r="A78" s="65"/>
      <c r="B78" s="66" t="s">
        <v>146</v>
      </c>
      <c r="C78" s="66"/>
      <c r="D78" s="67">
        <v>23820</v>
      </c>
      <c r="E78" s="67">
        <v>21641</v>
      </c>
      <c r="F78" s="68">
        <v>23820</v>
      </c>
    </row>
    <row r="79" spans="1:6" ht="12.75">
      <c r="A79" s="54"/>
      <c r="B79" s="55"/>
      <c r="C79" s="55"/>
      <c r="D79" s="55"/>
      <c r="E79" s="55"/>
      <c r="F79" s="55"/>
    </row>
    <row r="80" spans="1:6" ht="12.75">
      <c r="A80" s="36" t="s">
        <v>23</v>
      </c>
      <c r="B80" s="18" t="s">
        <v>181</v>
      </c>
      <c r="C80" s="12"/>
      <c r="D80" s="12"/>
      <c r="E80" s="12"/>
      <c r="F80" s="12"/>
    </row>
    <row r="81" spans="1:6" ht="12.75">
      <c r="A81" s="69" t="s">
        <v>56</v>
      </c>
      <c r="B81" s="23" t="s">
        <v>182</v>
      </c>
      <c r="C81" s="23">
        <v>4</v>
      </c>
      <c r="D81" s="24">
        <f>SUM(D82:D84)</f>
        <v>14217</v>
      </c>
      <c r="E81" s="24">
        <f>SUM(E82:E84)</f>
        <v>13691</v>
      </c>
      <c r="F81" s="70">
        <f>SUM(F82:F84)</f>
        <v>12789</v>
      </c>
    </row>
    <row r="82" spans="1:6" ht="12.75">
      <c r="A82" s="9"/>
      <c r="B82" s="10" t="s">
        <v>42</v>
      </c>
      <c r="C82" s="10"/>
      <c r="D82" s="11">
        <v>9156</v>
      </c>
      <c r="E82" s="11">
        <v>8958</v>
      </c>
      <c r="F82" s="12">
        <v>8066</v>
      </c>
    </row>
    <row r="83" spans="1:6" ht="12.75">
      <c r="A83" s="9"/>
      <c r="B83" s="10" t="s">
        <v>43</v>
      </c>
      <c r="C83" s="10"/>
      <c r="D83" s="11">
        <v>2716</v>
      </c>
      <c r="E83" s="11">
        <v>2536</v>
      </c>
      <c r="F83" s="12">
        <v>2178</v>
      </c>
    </row>
    <row r="84" spans="1:6" ht="12.75">
      <c r="A84" s="9"/>
      <c r="B84" s="10" t="s">
        <v>146</v>
      </c>
      <c r="C84" s="10"/>
      <c r="D84" s="11">
        <v>2345</v>
      </c>
      <c r="E84" s="11">
        <v>2197</v>
      </c>
      <c r="F84" s="12">
        <v>2545</v>
      </c>
    </row>
    <row r="85" spans="1:6" ht="12.75">
      <c r="A85" s="9" t="s">
        <v>58</v>
      </c>
      <c r="B85" s="13" t="s">
        <v>183</v>
      </c>
      <c r="C85" s="10"/>
      <c r="D85" s="14">
        <f>D86</f>
        <v>2102</v>
      </c>
      <c r="E85" s="14">
        <f>E86</f>
        <v>1876</v>
      </c>
      <c r="F85" s="16">
        <f>F86</f>
        <v>2410</v>
      </c>
    </row>
    <row r="86" spans="1:6" ht="12.75">
      <c r="A86" s="9"/>
      <c r="B86" s="10" t="s">
        <v>144</v>
      </c>
      <c r="C86" s="10"/>
      <c r="D86" s="11">
        <v>2102</v>
      </c>
      <c r="E86" s="11">
        <v>1876</v>
      </c>
      <c r="F86" s="12">
        <v>2410</v>
      </c>
    </row>
    <row r="87" spans="1:6" ht="12.75">
      <c r="A87" s="9" t="s">
        <v>85</v>
      </c>
      <c r="B87" s="13" t="s">
        <v>184</v>
      </c>
      <c r="C87" s="10"/>
      <c r="D87" s="14">
        <f>D88</f>
        <v>449</v>
      </c>
      <c r="E87" s="14">
        <f>E88</f>
        <v>502</v>
      </c>
      <c r="F87" s="16">
        <f>F88</f>
        <v>466</v>
      </c>
    </row>
    <row r="88" spans="1:6" ht="12.75">
      <c r="A88" s="9"/>
      <c r="B88" s="10" t="s">
        <v>144</v>
      </c>
      <c r="C88" s="10"/>
      <c r="D88" s="11">
        <v>449</v>
      </c>
      <c r="E88" s="11">
        <v>502</v>
      </c>
      <c r="F88" s="12">
        <v>466</v>
      </c>
    </row>
    <row r="89" spans="1:6" ht="12.75">
      <c r="A89" s="62"/>
      <c r="B89" s="71" t="s">
        <v>185</v>
      </c>
      <c r="C89" s="71">
        <v>4</v>
      </c>
      <c r="D89" s="28">
        <f>SUM(D90:D92)</f>
        <v>16768</v>
      </c>
      <c r="E89" s="28">
        <f>SUM(E90:E92)</f>
        <v>16069</v>
      </c>
      <c r="F89" s="29">
        <f>SUM(F90:F92)</f>
        <v>15665</v>
      </c>
    </row>
    <row r="90" spans="1:6" ht="12.75">
      <c r="A90" s="62"/>
      <c r="B90" s="26" t="s">
        <v>42</v>
      </c>
      <c r="C90" s="26"/>
      <c r="D90" s="63">
        <f aca="true" t="shared" si="1" ref="D90:F91">D82</f>
        <v>9156</v>
      </c>
      <c r="E90" s="63">
        <f t="shared" si="1"/>
        <v>8958</v>
      </c>
      <c r="F90" s="72">
        <f t="shared" si="1"/>
        <v>8066</v>
      </c>
    </row>
    <row r="91" spans="1:6" ht="12.75">
      <c r="A91" s="62"/>
      <c r="B91" s="26" t="s">
        <v>43</v>
      </c>
      <c r="C91" s="26"/>
      <c r="D91" s="63">
        <f t="shared" si="1"/>
        <v>2716</v>
      </c>
      <c r="E91" s="63">
        <f t="shared" si="1"/>
        <v>2536</v>
      </c>
      <c r="F91" s="72">
        <f t="shared" si="1"/>
        <v>2178</v>
      </c>
    </row>
    <row r="92" spans="1:6" ht="12.75">
      <c r="A92" s="65"/>
      <c r="B92" s="66" t="s">
        <v>146</v>
      </c>
      <c r="C92" s="66"/>
      <c r="D92" s="67">
        <f>D88+D86+D84</f>
        <v>4896</v>
      </c>
      <c r="E92" s="67">
        <f>E88+E86+E84</f>
        <v>4575</v>
      </c>
      <c r="F92" s="73">
        <f>F88+F86+F84</f>
        <v>5421</v>
      </c>
    </row>
    <row r="93" spans="1:6" ht="12.75">
      <c r="A93" s="54"/>
      <c r="B93" s="55"/>
      <c r="C93" s="55"/>
      <c r="D93" s="55"/>
      <c r="E93" s="55"/>
      <c r="F93" s="135" t="s">
        <v>139</v>
      </c>
    </row>
    <row r="94" spans="1:6" ht="12.75">
      <c r="A94" s="36" t="s">
        <v>25</v>
      </c>
      <c r="B94" s="18" t="s">
        <v>186</v>
      </c>
      <c r="C94" s="12"/>
      <c r="D94" s="12"/>
      <c r="E94" s="12"/>
      <c r="F94" s="12"/>
    </row>
    <row r="95" spans="1:6" ht="12.75">
      <c r="A95" s="69" t="s">
        <v>56</v>
      </c>
      <c r="B95" s="23" t="s">
        <v>187</v>
      </c>
      <c r="C95" s="23">
        <v>16</v>
      </c>
      <c r="D95" s="24">
        <f>SUM(D96:D98)</f>
        <v>73950</v>
      </c>
      <c r="E95" s="24">
        <f>SUM(E96:E98)</f>
        <v>70981</v>
      </c>
      <c r="F95" s="70">
        <f>SUM(F96:F98)</f>
        <v>71530</v>
      </c>
    </row>
    <row r="96" spans="1:6" ht="12.75">
      <c r="A96" s="9"/>
      <c r="B96" s="10" t="s">
        <v>42</v>
      </c>
      <c r="C96" s="10"/>
      <c r="D96" s="11">
        <v>47478</v>
      </c>
      <c r="E96" s="11">
        <v>46510</v>
      </c>
      <c r="F96" s="12">
        <v>46193</v>
      </c>
    </row>
    <row r="97" spans="1:6" ht="12.75">
      <c r="A97" s="9"/>
      <c r="B97" s="10" t="s">
        <v>43</v>
      </c>
      <c r="C97" s="10"/>
      <c r="D97" s="11">
        <v>14207</v>
      </c>
      <c r="E97" s="11">
        <v>13505</v>
      </c>
      <c r="F97" s="12">
        <v>12472</v>
      </c>
    </row>
    <row r="98" spans="1:6" ht="12.75">
      <c r="A98" s="9"/>
      <c r="B98" s="10" t="s">
        <v>146</v>
      </c>
      <c r="C98" s="10"/>
      <c r="D98" s="11">
        <v>12265</v>
      </c>
      <c r="E98" s="11">
        <v>10966</v>
      </c>
      <c r="F98" s="12">
        <v>12865</v>
      </c>
    </row>
    <row r="99" spans="1:6" ht="12.75">
      <c r="A99" s="9" t="s">
        <v>58</v>
      </c>
      <c r="B99" s="13" t="s">
        <v>188</v>
      </c>
      <c r="C99" s="13">
        <v>3</v>
      </c>
      <c r="D99" s="14">
        <f>SUM(D100:D102)</f>
        <v>9510</v>
      </c>
      <c r="E99" s="14">
        <f>SUM(E100:E102)</f>
        <v>8915</v>
      </c>
      <c r="F99" s="16">
        <f>SUM(F100:F102)</f>
        <v>8805</v>
      </c>
    </row>
    <row r="100" spans="1:6" ht="12.75">
      <c r="A100" s="9"/>
      <c r="B100" s="10" t="s">
        <v>42</v>
      </c>
      <c r="C100" s="10"/>
      <c r="D100" s="11">
        <v>7298</v>
      </c>
      <c r="E100" s="11">
        <v>6758</v>
      </c>
      <c r="F100" s="12">
        <v>6854</v>
      </c>
    </row>
    <row r="101" spans="1:6" ht="12.75">
      <c r="A101" s="9"/>
      <c r="B101" s="10" t="s">
        <v>43</v>
      </c>
      <c r="C101" s="10"/>
      <c r="D101" s="11">
        <v>2116</v>
      </c>
      <c r="E101" s="11">
        <v>2083</v>
      </c>
      <c r="F101" s="12">
        <v>1851</v>
      </c>
    </row>
    <row r="102" spans="1:6" ht="12.75">
      <c r="A102" s="9"/>
      <c r="B102" s="10" t="s">
        <v>146</v>
      </c>
      <c r="C102" s="10"/>
      <c r="D102" s="11">
        <v>96</v>
      </c>
      <c r="E102" s="11">
        <v>74</v>
      </c>
      <c r="F102" s="12">
        <v>100</v>
      </c>
    </row>
    <row r="103" spans="1:6" ht="12.75">
      <c r="A103" s="9" t="s">
        <v>85</v>
      </c>
      <c r="B103" s="13" t="s">
        <v>189</v>
      </c>
      <c r="C103" s="13">
        <v>3</v>
      </c>
      <c r="D103" s="14">
        <f>SUM(D104:D106)</f>
        <v>15635</v>
      </c>
      <c r="E103" s="14">
        <f>SUM(E104:E106)</f>
        <v>15576</v>
      </c>
      <c r="F103" s="16">
        <f>SUM(F104:F106)</f>
        <v>15760</v>
      </c>
    </row>
    <row r="104" spans="1:6" ht="12.75">
      <c r="A104" s="9"/>
      <c r="B104" s="10" t="s">
        <v>42</v>
      </c>
      <c r="C104" s="10"/>
      <c r="D104" s="11">
        <v>4313</v>
      </c>
      <c r="E104" s="11">
        <v>3989</v>
      </c>
      <c r="F104" s="12">
        <v>4010</v>
      </c>
    </row>
    <row r="105" spans="1:6" ht="12.75">
      <c r="A105" s="9"/>
      <c r="B105" s="10" t="s">
        <v>43</v>
      </c>
      <c r="C105" s="10"/>
      <c r="D105" s="11">
        <v>1084</v>
      </c>
      <c r="E105" s="11">
        <v>1239</v>
      </c>
      <c r="F105" s="12">
        <v>1082</v>
      </c>
    </row>
    <row r="106" spans="1:6" ht="12.75">
      <c r="A106" s="9"/>
      <c r="B106" s="10" t="s">
        <v>146</v>
      </c>
      <c r="C106" s="10"/>
      <c r="D106" s="11">
        <v>10238</v>
      </c>
      <c r="E106" s="11">
        <v>10348</v>
      </c>
      <c r="F106" s="12">
        <v>10668</v>
      </c>
    </row>
    <row r="107" spans="1:6" ht="12.75">
      <c r="A107" s="9" t="s">
        <v>87</v>
      </c>
      <c r="B107" s="13" t="s">
        <v>184</v>
      </c>
      <c r="C107" s="13">
        <v>2</v>
      </c>
      <c r="D107" s="14">
        <f>SUM(D108:D110)</f>
        <v>11771</v>
      </c>
      <c r="E107" s="14">
        <f>SUM(E108:E110)</f>
        <v>11911</v>
      </c>
      <c r="F107" s="16">
        <f>SUM(F108:F110)</f>
        <v>12046</v>
      </c>
    </row>
    <row r="108" spans="1:6" ht="12.75">
      <c r="A108" s="9"/>
      <c r="B108" s="10" t="s">
        <v>42</v>
      </c>
      <c r="C108" s="10"/>
      <c r="D108" s="11">
        <v>2767</v>
      </c>
      <c r="E108" s="11">
        <v>2768</v>
      </c>
      <c r="F108" s="12">
        <v>2611</v>
      </c>
    </row>
    <row r="109" spans="1:6" ht="12.75">
      <c r="A109" s="9"/>
      <c r="B109" s="10" t="s">
        <v>43</v>
      </c>
      <c r="C109" s="10"/>
      <c r="D109" s="11">
        <v>687</v>
      </c>
      <c r="E109" s="11">
        <v>728</v>
      </c>
      <c r="F109" s="12">
        <v>706</v>
      </c>
    </row>
    <row r="110" spans="1:6" ht="12.75">
      <c r="A110" s="9"/>
      <c r="B110" s="10" t="s">
        <v>146</v>
      </c>
      <c r="C110" s="10"/>
      <c r="D110" s="11">
        <v>8317</v>
      </c>
      <c r="E110" s="11">
        <v>8415</v>
      </c>
      <c r="F110" s="12">
        <v>8729</v>
      </c>
    </row>
    <row r="111" spans="1:6" ht="12.75">
      <c r="A111" s="62"/>
      <c r="B111" s="71" t="s">
        <v>190</v>
      </c>
      <c r="C111" s="71">
        <f>SUM(C93:C110)</f>
        <v>24</v>
      </c>
      <c r="D111" s="28">
        <f>SUM(D112:D114)</f>
        <v>110866</v>
      </c>
      <c r="E111" s="28">
        <f>SUM(E112:E114)</f>
        <v>107383</v>
      </c>
      <c r="F111" s="29">
        <f>SUM(F112:F114)</f>
        <v>108141</v>
      </c>
    </row>
    <row r="112" spans="1:6" ht="12.75">
      <c r="A112" s="62"/>
      <c r="B112" s="26" t="s">
        <v>42</v>
      </c>
      <c r="C112" s="26"/>
      <c r="D112" s="63">
        <f aca="true" t="shared" si="2" ref="D112:F114">D108+D104+D100+D96</f>
        <v>61856</v>
      </c>
      <c r="E112" s="63">
        <f t="shared" si="2"/>
        <v>60025</v>
      </c>
      <c r="F112" s="72">
        <f t="shared" si="2"/>
        <v>59668</v>
      </c>
    </row>
    <row r="113" spans="1:6" ht="12.75">
      <c r="A113" s="62"/>
      <c r="B113" s="26" t="s">
        <v>43</v>
      </c>
      <c r="C113" s="26"/>
      <c r="D113" s="63">
        <f t="shared" si="2"/>
        <v>18094</v>
      </c>
      <c r="E113" s="63">
        <f t="shared" si="2"/>
        <v>17555</v>
      </c>
      <c r="F113" s="72">
        <f t="shared" si="2"/>
        <v>16111</v>
      </c>
    </row>
    <row r="114" spans="1:6" ht="12.75">
      <c r="A114" s="62"/>
      <c r="B114" s="26" t="s">
        <v>146</v>
      </c>
      <c r="C114" s="26"/>
      <c r="D114" s="63">
        <f t="shared" si="2"/>
        <v>30916</v>
      </c>
      <c r="E114" s="63">
        <f t="shared" si="2"/>
        <v>29803</v>
      </c>
      <c r="F114" s="72">
        <f t="shared" si="2"/>
        <v>32362</v>
      </c>
    </row>
    <row r="115" spans="1:6" ht="12.75">
      <c r="A115" s="9"/>
      <c r="B115" s="10"/>
      <c r="C115" s="10"/>
      <c r="D115" s="11"/>
      <c r="E115" s="11"/>
      <c r="F115" s="12"/>
    </row>
    <row r="116" spans="1:6" ht="12.75">
      <c r="A116" s="9"/>
      <c r="B116" s="10"/>
      <c r="C116" s="10"/>
      <c r="D116" s="11"/>
      <c r="E116" s="11"/>
      <c r="F116" s="12"/>
    </row>
    <row r="117" spans="1:6" ht="12.75">
      <c r="A117" s="9" t="s">
        <v>27</v>
      </c>
      <c r="B117" s="13" t="s">
        <v>191</v>
      </c>
      <c r="C117" s="10"/>
      <c r="D117" s="11"/>
      <c r="E117" s="11"/>
      <c r="F117" s="12"/>
    </row>
    <row r="118" spans="1:6" ht="12.75">
      <c r="A118" s="9" t="s">
        <v>56</v>
      </c>
      <c r="B118" s="13" t="s">
        <v>192</v>
      </c>
      <c r="C118" s="13">
        <v>7</v>
      </c>
      <c r="D118" s="14">
        <f>SUM(D119:D121)</f>
        <v>12446</v>
      </c>
      <c r="E118" s="14">
        <f>SUM(E119:E121)</f>
        <v>13602</v>
      </c>
      <c r="F118" s="16">
        <f>SUM(F119:F121)</f>
        <v>15287</v>
      </c>
    </row>
    <row r="119" spans="1:6" ht="12.75">
      <c r="A119" s="9"/>
      <c r="B119" s="10" t="s">
        <v>42</v>
      </c>
      <c r="C119" s="10"/>
      <c r="D119" s="11">
        <v>8717</v>
      </c>
      <c r="E119" s="11">
        <v>10018</v>
      </c>
      <c r="F119" s="12">
        <v>11053</v>
      </c>
    </row>
    <row r="120" spans="1:6" ht="12.75">
      <c r="A120" s="9"/>
      <c r="B120" s="10" t="s">
        <v>43</v>
      </c>
      <c r="C120" s="10"/>
      <c r="D120" s="11">
        <v>2529</v>
      </c>
      <c r="E120" s="11">
        <v>2774</v>
      </c>
      <c r="F120" s="12">
        <v>3034</v>
      </c>
    </row>
    <row r="121" spans="1:6" ht="12.75">
      <c r="A121" s="9"/>
      <c r="B121" s="10" t="s">
        <v>146</v>
      </c>
      <c r="C121" s="10"/>
      <c r="D121" s="11">
        <v>1200</v>
      </c>
      <c r="E121" s="11">
        <v>810</v>
      </c>
      <c r="F121" s="12">
        <v>1200</v>
      </c>
    </row>
    <row r="122" spans="1:6" ht="12.75">
      <c r="A122" s="9" t="s">
        <v>58</v>
      </c>
      <c r="B122" s="13" t="s">
        <v>193</v>
      </c>
      <c r="C122" s="10"/>
      <c r="D122" s="14">
        <f>D123</f>
        <v>2652</v>
      </c>
      <c r="E122" s="14">
        <f>E123</f>
        <v>6374</v>
      </c>
      <c r="F122" s="16">
        <f>F123</f>
        <v>7807</v>
      </c>
    </row>
    <row r="123" spans="1:6" ht="12.75">
      <c r="A123" s="9"/>
      <c r="B123" s="10" t="s">
        <v>144</v>
      </c>
      <c r="C123" s="10"/>
      <c r="D123" s="11">
        <v>2652</v>
      </c>
      <c r="E123" s="11">
        <v>6374</v>
      </c>
      <c r="F123" s="12">
        <v>7807</v>
      </c>
    </row>
    <row r="124" spans="1:6" ht="12.75">
      <c r="A124" s="9" t="s">
        <v>85</v>
      </c>
      <c r="B124" s="10" t="s">
        <v>194</v>
      </c>
      <c r="C124" s="13">
        <v>1</v>
      </c>
      <c r="D124" s="14">
        <f>SUM(D125:D127)</f>
        <v>3177</v>
      </c>
      <c r="E124" s="14">
        <f>SUM(E125:E127)</f>
        <v>987</v>
      </c>
      <c r="F124" s="16">
        <f>SUM(F125:F127)</f>
        <v>1316</v>
      </c>
    </row>
    <row r="125" spans="1:6" ht="12.75">
      <c r="A125" s="9"/>
      <c r="B125" s="10" t="s">
        <v>42</v>
      </c>
      <c r="C125" s="10"/>
      <c r="D125" s="11">
        <v>2293</v>
      </c>
      <c r="E125" s="11">
        <v>740</v>
      </c>
      <c r="F125" s="12">
        <v>879</v>
      </c>
    </row>
    <row r="126" spans="1:6" ht="12.75">
      <c r="A126" s="9"/>
      <c r="B126" s="10" t="s">
        <v>43</v>
      </c>
      <c r="C126" s="10"/>
      <c r="D126" s="11">
        <v>684</v>
      </c>
      <c r="E126" s="11">
        <v>204</v>
      </c>
      <c r="F126" s="12">
        <v>237</v>
      </c>
    </row>
    <row r="127" spans="1:6" ht="12.75">
      <c r="A127" s="9"/>
      <c r="B127" s="10" t="s">
        <v>146</v>
      </c>
      <c r="C127" s="10"/>
      <c r="D127" s="11">
        <v>200</v>
      </c>
      <c r="E127" s="11">
        <v>43</v>
      </c>
      <c r="F127" s="12">
        <v>200</v>
      </c>
    </row>
    <row r="128" spans="1:6" ht="12.75">
      <c r="A128" s="62"/>
      <c r="B128" s="71" t="s">
        <v>195</v>
      </c>
      <c r="C128" s="71">
        <f>SUM(C117:C127)</f>
        <v>8</v>
      </c>
      <c r="D128" s="28">
        <f>SUM(D118+D122+D124)</f>
        <v>18275</v>
      </c>
      <c r="E128" s="28">
        <f>SUM(E118+E122+E124)</f>
        <v>20963</v>
      </c>
      <c r="F128" s="29">
        <f>SUM(F118+F122+F124)</f>
        <v>24410</v>
      </c>
    </row>
    <row r="129" spans="1:6" ht="12.75">
      <c r="A129" s="62"/>
      <c r="B129" s="26" t="s">
        <v>42</v>
      </c>
      <c r="C129" s="26"/>
      <c r="D129" s="63">
        <f aca="true" t="shared" si="3" ref="D129:F130">SUM(D119+D125)</f>
        <v>11010</v>
      </c>
      <c r="E129" s="63">
        <f t="shared" si="3"/>
        <v>10758</v>
      </c>
      <c r="F129" s="72">
        <f t="shared" si="3"/>
        <v>11932</v>
      </c>
    </row>
    <row r="130" spans="1:6" ht="12.75">
      <c r="A130" s="62"/>
      <c r="B130" s="26" t="s">
        <v>43</v>
      </c>
      <c r="C130" s="26"/>
      <c r="D130" s="63">
        <f t="shared" si="3"/>
        <v>3213</v>
      </c>
      <c r="E130" s="63">
        <f t="shared" si="3"/>
        <v>2978</v>
      </c>
      <c r="F130" s="72">
        <f t="shared" si="3"/>
        <v>3271</v>
      </c>
    </row>
    <row r="131" spans="1:6" ht="12.75">
      <c r="A131" s="62"/>
      <c r="B131" s="26" t="s">
        <v>146</v>
      </c>
      <c r="C131" s="26"/>
      <c r="D131" s="63">
        <f>SUM(D121+D123+D127)</f>
        <v>4052</v>
      </c>
      <c r="E131" s="63">
        <f>SUM(E121+E123+E127)</f>
        <v>7227</v>
      </c>
      <c r="F131" s="72">
        <f>SUM(F121+F123+F127)</f>
        <v>9207</v>
      </c>
    </row>
    <row r="132" spans="1:6" ht="12.75">
      <c r="A132" s="74"/>
      <c r="B132" s="75"/>
      <c r="C132" s="75"/>
      <c r="D132" s="76"/>
      <c r="E132" s="76"/>
      <c r="F132" s="55"/>
    </row>
    <row r="133" spans="1:6" ht="12.75">
      <c r="A133" s="74"/>
      <c r="B133" s="75"/>
      <c r="C133" s="75"/>
      <c r="D133" s="76"/>
      <c r="E133" s="76"/>
      <c r="F133" s="55"/>
    </row>
    <row r="134" spans="1:6" ht="12.75">
      <c r="A134" s="74"/>
      <c r="B134" s="75"/>
      <c r="C134" s="75"/>
      <c r="D134" s="76"/>
      <c r="E134" s="76"/>
      <c r="F134" s="55"/>
    </row>
    <row r="135" spans="1:6" ht="12.75">
      <c r="A135" s="49"/>
      <c r="B135" s="50"/>
      <c r="C135" s="50"/>
      <c r="D135" s="51"/>
      <c r="E135" s="51"/>
      <c r="F135" s="17"/>
    </row>
    <row r="136" spans="1:6" ht="12.75">
      <c r="A136" s="77"/>
      <c r="B136" s="52" t="s">
        <v>196</v>
      </c>
      <c r="C136" s="52">
        <f>SUM(C69,C75,C89,C111,C128)</f>
        <v>86</v>
      </c>
      <c r="D136" s="52">
        <f>SUM(D137:D139)</f>
        <v>347957</v>
      </c>
      <c r="E136" s="52">
        <f>SUM(E137:E139)</f>
        <v>351387</v>
      </c>
      <c r="F136" s="52">
        <f>SUM(F137:F139)</f>
        <v>357670</v>
      </c>
    </row>
    <row r="137" spans="1:6" ht="12.75">
      <c r="A137" s="77"/>
      <c r="B137" s="52" t="s">
        <v>42</v>
      </c>
      <c r="C137" s="78"/>
      <c r="D137" s="52">
        <f aca="true" t="shared" si="4" ref="D137:F139">D129+D112+D90+D70+D76</f>
        <v>166184</v>
      </c>
      <c r="E137" s="52">
        <f t="shared" si="4"/>
        <v>163987</v>
      </c>
      <c r="F137" s="52">
        <f t="shared" si="4"/>
        <v>169520</v>
      </c>
    </row>
    <row r="138" spans="1:6" ht="12.75">
      <c r="A138" s="77"/>
      <c r="B138" s="52" t="s">
        <v>43</v>
      </c>
      <c r="C138" s="78"/>
      <c r="D138" s="52">
        <f t="shared" si="4"/>
        <v>48621</v>
      </c>
      <c r="E138" s="52">
        <f t="shared" si="4"/>
        <v>45464</v>
      </c>
      <c r="F138" s="52">
        <f t="shared" si="4"/>
        <v>43160</v>
      </c>
    </row>
    <row r="139" spans="1:6" ht="12.75">
      <c r="A139" s="77"/>
      <c r="B139" s="52" t="s">
        <v>146</v>
      </c>
      <c r="C139" s="78"/>
      <c r="D139" s="52">
        <f t="shared" si="4"/>
        <v>133152</v>
      </c>
      <c r="E139" s="52">
        <f t="shared" si="4"/>
        <v>141936</v>
      </c>
      <c r="F139" s="52">
        <f t="shared" si="4"/>
        <v>144990</v>
      </c>
    </row>
  </sheetData>
  <sheetProtection selectLockedCells="1" selectUnlockedCells="1"/>
  <mergeCells count="2">
    <mergeCell ref="A2:F2"/>
    <mergeCell ref="A3:F3"/>
  </mergeCells>
  <printOptions/>
  <pageMargins left="0.39375" right="0.39375" top="1.0631944444444446" bottom="0.9055555555555556" header="0.5118055555555555" footer="0.5118055555555555"/>
  <pageSetup horizontalDpi="300" verticalDpi="300" orientation="portrait" paperSize="9" r:id="rId1"/>
  <rowBreaks count="2" manualBreakCount="2">
    <brk id="49" max="255" man="1"/>
    <brk id="9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showGridLines="0" zoomScalePageLayoutView="0" workbookViewId="0" topLeftCell="A7">
      <selection activeCell="B15" sqref="B15"/>
    </sheetView>
  </sheetViews>
  <sheetFormatPr defaultColWidth="11.7109375" defaultRowHeight="12.75"/>
  <cols>
    <col min="1" max="1" width="5.57421875" style="79" customWidth="1"/>
    <col min="2" max="2" width="38.28125" style="80" customWidth="1"/>
    <col min="3" max="3" width="11.421875" style="80" customWidth="1"/>
    <col min="4" max="4" width="13.140625" style="80" customWidth="1"/>
    <col min="5" max="5" width="12.140625" style="80" customWidth="1"/>
    <col min="6" max="16384" width="11.7109375" style="80" customWidth="1"/>
  </cols>
  <sheetData>
    <row r="1" ht="12.75">
      <c r="E1" s="137" t="s">
        <v>197</v>
      </c>
    </row>
    <row r="2" spans="1:5" ht="12.75">
      <c r="A2" s="144" t="s">
        <v>0</v>
      </c>
      <c r="B2" s="144"/>
      <c r="C2" s="144"/>
      <c r="D2" s="144"/>
      <c r="E2" s="144"/>
    </row>
    <row r="3" spans="1:5" ht="12.75">
      <c r="A3" s="144" t="s">
        <v>249</v>
      </c>
      <c r="B3" s="144"/>
      <c r="C3" s="144"/>
      <c r="D3" s="144"/>
      <c r="E3" s="144"/>
    </row>
    <row r="5" spans="1:5" ht="12.75">
      <c r="A5" s="81"/>
      <c r="B5" s="82"/>
      <c r="C5" s="83"/>
      <c r="E5" s="138" t="s">
        <v>2</v>
      </c>
    </row>
    <row r="6" spans="1:5" ht="38.25">
      <c r="A6" s="41" t="s">
        <v>4</v>
      </c>
      <c r="B6" s="42" t="s">
        <v>198</v>
      </c>
      <c r="C6" s="3" t="s">
        <v>6</v>
      </c>
      <c r="D6" s="5" t="s">
        <v>7</v>
      </c>
      <c r="E6" s="6" t="s">
        <v>8</v>
      </c>
    </row>
    <row r="7" spans="1:5" ht="12.75">
      <c r="A7" s="43" t="s">
        <v>199</v>
      </c>
      <c r="B7" s="84" t="s">
        <v>47</v>
      </c>
      <c r="C7" s="85"/>
      <c r="D7" s="85"/>
      <c r="E7" s="48"/>
    </row>
    <row r="8" spans="1:5" ht="12.75">
      <c r="A8" s="86"/>
      <c r="B8" s="87" t="s">
        <v>200</v>
      </c>
      <c r="C8" s="88">
        <v>2000</v>
      </c>
      <c r="D8" s="88">
        <v>0</v>
      </c>
      <c r="E8" s="89"/>
    </row>
    <row r="9" spans="1:5" ht="12.75">
      <c r="A9" s="86"/>
      <c r="B9" s="87" t="s">
        <v>201</v>
      </c>
      <c r="C9" s="88">
        <v>500</v>
      </c>
      <c r="D9" s="88">
        <v>0</v>
      </c>
      <c r="E9" s="89">
        <v>500</v>
      </c>
    </row>
    <row r="10" spans="1:5" ht="12.75">
      <c r="A10" s="86"/>
      <c r="B10" s="90" t="s">
        <v>202</v>
      </c>
      <c r="C10" s="88">
        <v>1218</v>
      </c>
      <c r="D10" s="88">
        <v>1519</v>
      </c>
      <c r="E10" s="89">
        <v>1500</v>
      </c>
    </row>
    <row r="11" spans="1:5" ht="12.75">
      <c r="A11" s="86"/>
      <c r="B11" s="87" t="s">
        <v>203</v>
      </c>
      <c r="C11" s="88">
        <v>10000</v>
      </c>
      <c r="D11" s="88">
        <v>0</v>
      </c>
      <c r="E11" s="89"/>
    </row>
    <row r="12" spans="1:5" ht="12.75">
      <c r="A12" s="86"/>
      <c r="B12" s="87" t="s">
        <v>204</v>
      </c>
      <c r="C12" s="88"/>
      <c r="D12" s="88">
        <v>7728</v>
      </c>
      <c r="E12" s="89"/>
    </row>
    <row r="13" spans="1:5" ht="12.75">
      <c r="A13" s="86"/>
      <c r="B13" s="87" t="s">
        <v>205</v>
      </c>
      <c r="C13" s="88"/>
      <c r="D13" s="88">
        <v>2482</v>
      </c>
      <c r="E13" s="89"/>
    </row>
    <row r="14" spans="1:5" ht="12.75">
      <c r="A14" s="86"/>
      <c r="B14" s="87" t="s">
        <v>206</v>
      </c>
      <c r="C14" s="88"/>
      <c r="D14" s="88">
        <v>4079</v>
      </c>
      <c r="E14" s="89"/>
    </row>
    <row r="15" spans="1:5" ht="12.75">
      <c r="A15" s="86"/>
      <c r="B15" s="87" t="s">
        <v>207</v>
      </c>
      <c r="C15" s="88"/>
      <c r="D15" s="88">
        <v>771</v>
      </c>
      <c r="E15" s="89"/>
    </row>
    <row r="16" spans="1:5" ht="12.75">
      <c r="A16" s="86"/>
      <c r="B16" s="87" t="s">
        <v>208</v>
      </c>
      <c r="C16" s="88"/>
      <c r="D16" s="88">
        <v>13395</v>
      </c>
      <c r="E16" s="89"/>
    </row>
    <row r="17" spans="1:5" ht="12.75">
      <c r="A17" s="86"/>
      <c r="B17" s="87" t="s">
        <v>209</v>
      </c>
      <c r="C17" s="88">
        <v>4000</v>
      </c>
      <c r="D17" s="88">
        <v>0</v>
      </c>
      <c r="E17" s="89"/>
    </row>
    <row r="18" spans="1:5" ht="12.75">
      <c r="A18" s="86"/>
      <c r="B18" s="87" t="s">
        <v>210</v>
      </c>
      <c r="C18" s="88">
        <v>37800</v>
      </c>
      <c r="D18" s="88">
        <v>37800</v>
      </c>
      <c r="E18" s="89"/>
    </row>
    <row r="19" spans="1:5" ht="12.75">
      <c r="A19" s="86"/>
      <c r="B19" s="87" t="s">
        <v>211</v>
      </c>
      <c r="C19" s="88">
        <v>1638</v>
      </c>
      <c r="D19" s="88">
        <v>1733</v>
      </c>
      <c r="E19" s="89"/>
    </row>
    <row r="20" spans="1:5" ht="12.75">
      <c r="A20" s="86"/>
      <c r="B20" s="87" t="s">
        <v>212</v>
      </c>
      <c r="C20" s="88">
        <v>4224</v>
      </c>
      <c r="D20" s="88">
        <v>3804</v>
      </c>
      <c r="E20" s="89"/>
    </row>
    <row r="21" spans="1:5" ht="12.75">
      <c r="A21" s="86"/>
      <c r="B21" s="87" t="s">
        <v>213</v>
      </c>
      <c r="C21" s="88">
        <v>180</v>
      </c>
      <c r="D21" s="88">
        <v>180</v>
      </c>
      <c r="E21" s="89"/>
    </row>
    <row r="22" spans="1:5" ht="12.75">
      <c r="A22" s="86"/>
      <c r="B22" s="87" t="s">
        <v>214</v>
      </c>
      <c r="C22" s="88">
        <v>180</v>
      </c>
      <c r="D22" s="88">
        <v>180</v>
      </c>
      <c r="E22" s="89"/>
    </row>
    <row r="23" spans="1:5" ht="12.75">
      <c r="A23" s="86"/>
      <c r="B23" s="87" t="s">
        <v>215</v>
      </c>
      <c r="C23" s="88">
        <v>400</v>
      </c>
      <c r="D23" s="88">
        <v>0</v>
      </c>
      <c r="E23" s="89"/>
    </row>
    <row r="24" spans="1:5" ht="12.75">
      <c r="A24" s="86"/>
      <c r="B24" s="87" t="s">
        <v>216</v>
      </c>
      <c r="C24" s="88">
        <v>2000</v>
      </c>
      <c r="D24" s="88">
        <v>2906</v>
      </c>
      <c r="E24" s="89"/>
    </row>
    <row r="25" spans="1:5" ht="12.75">
      <c r="A25" s="86"/>
      <c r="B25" s="87" t="s">
        <v>217</v>
      </c>
      <c r="C25" s="88"/>
      <c r="D25" s="88">
        <v>4403</v>
      </c>
      <c r="E25" s="89"/>
    </row>
    <row r="26" spans="1:5" ht="12.75">
      <c r="A26" s="86"/>
      <c r="B26" s="87" t="s">
        <v>218</v>
      </c>
      <c r="C26" s="88"/>
      <c r="D26" s="88">
        <v>246</v>
      </c>
      <c r="E26" s="89"/>
    </row>
    <row r="27" spans="1:5" ht="12.75">
      <c r="A27" s="86"/>
      <c r="B27" s="87" t="s">
        <v>219</v>
      </c>
      <c r="C27" s="88"/>
      <c r="D27" s="88">
        <v>179</v>
      </c>
      <c r="E27" s="89"/>
    </row>
    <row r="28" spans="1:5" ht="12.75">
      <c r="A28" s="91"/>
      <c r="B28" s="92" t="s">
        <v>220</v>
      </c>
      <c r="C28" s="93"/>
      <c r="D28" s="93">
        <v>312</v>
      </c>
      <c r="E28" s="89"/>
    </row>
    <row r="29" spans="1:5" ht="12.75">
      <c r="A29" s="89"/>
      <c r="B29" s="89" t="s">
        <v>221</v>
      </c>
      <c r="C29" s="89"/>
      <c r="D29" s="89">
        <v>249</v>
      </c>
      <c r="E29" s="94"/>
    </row>
    <row r="30" spans="1:5" ht="12.75">
      <c r="A30" s="89"/>
      <c r="B30" s="89" t="s">
        <v>222</v>
      </c>
      <c r="C30" s="89"/>
      <c r="D30" s="89"/>
      <c r="E30" s="94">
        <v>200</v>
      </c>
    </row>
    <row r="31" spans="1:5" ht="12.75">
      <c r="A31" s="95"/>
      <c r="B31" s="96" t="s">
        <v>223</v>
      </c>
      <c r="C31" s="96"/>
      <c r="D31" s="96"/>
      <c r="E31" s="89">
        <v>46205</v>
      </c>
    </row>
    <row r="32" spans="1:5" ht="12.75">
      <c r="A32" s="97"/>
      <c r="B32" s="89" t="s">
        <v>224</v>
      </c>
      <c r="C32" s="89"/>
      <c r="D32" s="89"/>
      <c r="E32" s="89">
        <v>13250</v>
      </c>
    </row>
    <row r="33" spans="1:5" ht="12.75">
      <c r="A33" s="97"/>
      <c r="B33" s="89" t="s">
        <v>225</v>
      </c>
      <c r="C33" s="89"/>
      <c r="D33" s="89"/>
      <c r="E33" s="89">
        <v>4200</v>
      </c>
    </row>
    <row r="34" spans="1:5" ht="12.75">
      <c r="A34" s="97"/>
      <c r="B34" s="98" t="s">
        <v>226</v>
      </c>
      <c r="C34" s="89"/>
      <c r="D34" s="89"/>
      <c r="E34" s="89">
        <v>1235</v>
      </c>
    </row>
    <row r="35" spans="1:5" ht="12.75">
      <c r="A35" s="97"/>
      <c r="B35" s="89" t="s">
        <v>227</v>
      </c>
      <c r="C35" s="89"/>
      <c r="D35" s="89"/>
      <c r="E35" s="89">
        <v>110</v>
      </c>
    </row>
    <row r="36" spans="1:5" ht="12.75">
      <c r="A36" s="97"/>
      <c r="B36" s="89" t="s">
        <v>228</v>
      </c>
      <c r="C36" s="89"/>
      <c r="D36" s="89"/>
      <c r="E36" s="89">
        <v>5000</v>
      </c>
    </row>
    <row r="37" spans="1:5" ht="12.75">
      <c r="A37" s="97"/>
      <c r="B37" s="89" t="s">
        <v>229</v>
      </c>
      <c r="C37" s="89"/>
      <c r="D37" s="99"/>
      <c r="E37" s="89">
        <v>500</v>
      </c>
    </row>
    <row r="38" spans="1:5" ht="12.75">
      <c r="A38" s="97"/>
      <c r="B38" s="89" t="s">
        <v>230</v>
      </c>
      <c r="C38" s="89"/>
      <c r="D38" s="99"/>
      <c r="E38" s="89">
        <v>1500</v>
      </c>
    </row>
    <row r="39" spans="1:5" ht="12.75">
      <c r="A39" s="97"/>
      <c r="B39" s="89" t="s">
        <v>231</v>
      </c>
      <c r="C39" s="89"/>
      <c r="D39" s="99"/>
      <c r="E39" s="89">
        <v>1200</v>
      </c>
    </row>
    <row r="40" spans="1:5" ht="12.75">
      <c r="A40" s="97"/>
      <c r="B40" s="89" t="s">
        <v>232</v>
      </c>
      <c r="C40" s="89"/>
      <c r="D40" s="99"/>
      <c r="E40" s="89">
        <v>700</v>
      </c>
    </row>
    <row r="41" spans="1:5" ht="12.75">
      <c r="A41" s="97"/>
      <c r="B41" s="89" t="s">
        <v>233</v>
      </c>
      <c r="C41" s="89"/>
      <c r="D41" s="99"/>
      <c r="E41" s="89">
        <v>7000</v>
      </c>
    </row>
    <row r="42" spans="1:5" ht="12.75">
      <c r="A42" s="97"/>
      <c r="B42" s="89" t="s">
        <v>234</v>
      </c>
      <c r="C42" s="89"/>
      <c r="D42" s="99"/>
      <c r="E42" s="89">
        <v>1500</v>
      </c>
    </row>
    <row r="43" spans="1:5" ht="12.75">
      <c r="A43" s="97"/>
      <c r="B43" s="89" t="s">
        <v>235</v>
      </c>
      <c r="C43" s="89"/>
      <c r="D43" s="99"/>
      <c r="E43" s="89">
        <v>150</v>
      </c>
    </row>
    <row r="44" spans="1:5" s="102" customFormat="1" ht="12.75">
      <c r="A44" s="100"/>
      <c r="B44" s="98" t="s">
        <v>236</v>
      </c>
      <c r="C44" s="100"/>
      <c r="D44" s="101"/>
      <c r="E44" s="100">
        <v>100</v>
      </c>
    </row>
    <row r="45" spans="1:5" ht="12.75">
      <c r="A45" s="97"/>
      <c r="B45" s="89" t="s">
        <v>237</v>
      </c>
      <c r="C45" s="89"/>
      <c r="D45" s="99">
        <v>105</v>
      </c>
      <c r="E45" s="89"/>
    </row>
    <row r="46" spans="1:5" ht="12.75">
      <c r="A46" s="97"/>
      <c r="B46" s="89" t="s">
        <v>238</v>
      </c>
      <c r="C46" s="89"/>
      <c r="D46" s="99">
        <v>62</v>
      </c>
      <c r="E46" s="89"/>
    </row>
    <row r="47" spans="1:5" ht="12.75">
      <c r="A47" s="97"/>
      <c r="B47" s="89" t="s">
        <v>239</v>
      </c>
      <c r="C47" s="89"/>
      <c r="D47" s="99">
        <v>875</v>
      </c>
      <c r="E47" s="89"/>
    </row>
    <row r="48" spans="1:5" ht="12.75">
      <c r="A48" s="97"/>
      <c r="B48" s="89" t="s">
        <v>240</v>
      </c>
      <c r="C48" s="89"/>
      <c r="D48" s="99">
        <v>873</v>
      </c>
      <c r="E48" s="89"/>
    </row>
    <row r="49" spans="1:5" ht="12.75">
      <c r="A49" s="97"/>
      <c r="B49" s="89" t="s">
        <v>241</v>
      </c>
      <c r="C49" s="89"/>
      <c r="D49" s="99">
        <v>160</v>
      </c>
      <c r="E49" s="89"/>
    </row>
    <row r="50" spans="1:5" ht="12.75">
      <c r="A50" s="97"/>
      <c r="B50" s="89" t="s">
        <v>242</v>
      </c>
      <c r="C50" s="89"/>
      <c r="D50" s="99">
        <v>250</v>
      </c>
      <c r="E50" s="89"/>
    </row>
    <row r="51" spans="1:5" ht="12.75">
      <c r="A51" s="97"/>
      <c r="B51" s="89" t="s">
        <v>243</v>
      </c>
      <c r="C51" s="89"/>
      <c r="D51" s="99">
        <v>187</v>
      </c>
      <c r="E51" s="89"/>
    </row>
    <row r="52" spans="1:5" ht="12.75">
      <c r="A52" s="97"/>
      <c r="B52" s="89" t="s">
        <v>244</v>
      </c>
      <c r="C52" s="89"/>
      <c r="D52" s="99">
        <v>60</v>
      </c>
      <c r="E52" s="89"/>
    </row>
    <row r="53" spans="1:5" ht="12.75">
      <c r="A53" s="103"/>
      <c r="B53" s="104" t="s">
        <v>15</v>
      </c>
      <c r="C53" s="104">
        <f>SUM(C8:C52)</f>
        <v>64140</v>
      </c>
      <c r="D53" s="104">
        <f>SUM(D8:D52)</f>
        <v>84538</v>
      </c>
      <c r="E53" s="104">
        <f>SUM(E8:E52)</f>
        <v>84850</v>
      </c>
    </row>
  </sheetData>
  <sheetProtection selectLockedCells="1" selectUnlockedCells="1"/>
  <mergeCells count="2">
    <mergeCell ref="A2:E2"/>
    <mergeCell ref="A3:E3"/>
  </mergeCells>
  <printOptions/>
  <pageMargins left="0.39375" right="0.39375" top="1.0805555555555555" bottom="0.886111111111111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8" sqref="A8:G8"/>
    </sheetView>
  </sheetViews>
  <sheetFormatPr defaultColWidth="9.140625" defaultRowHeight="12.75"/>
  <cols>
    <col min="8" max="8" width="10.7109375" style="0" customWidth="1"/>
    <col min="9" max="9" width="10.140625" style="0" customWidth="1"/>
  </cols>
  <sheetData>
    <row r="1" ht="12.75">
      <c r="H1" s="113" t="s">
        <v>250</v>
      </c>
    </row>
    <row r="2" spans="1:7" ht="12.75">
      <c r="A2" s="141"/>
      <c r="B2" s="141"/>
      <c r="C2" s="141"/>
      <c r="D2" s="141"/>
      <c r="E2" s="141"/>
      <c r="F2" s="141"/>
      <c r="G2" s="141"/>
    </row>
    <row r="3" spans="1:9" ht="12.75">
      <c r="A3" s="154" t="s">
        <v>0</v>
      </c>
      <c r="B3" s="154"/>
      <c r="C3" s="154"/>
      <c r="D3" s="154"/>
      <c r="E3" s="154"/>
      <c r="F3" s="154"/>
      <c r="G3" s="154"/>
      <c r="H3" s="154"/>
      <c r="I3" s="139"/>
    </row>
    <row r="4" spans="1:9" ht="29.25" customHeight="1">
      <c r="A4" s="155" t="s">
        <v>264</v>
      </c>
      <c r="B4" s="155"/>
      <c r="C4" s="155"/>
      <c r="D4" s="155"/>
      <c r="E4" s="155"/>
      <c r="F4" s="155"/>
      <c r="G4" s="155"/>
      <c r="H4" s="155"/>
      <c r="I4" s="140"/>
    </row>
    <row r="5" spans="4:6" ht="12.75">
      <c r="D5" s="112"/>
      <c r="E5" s="112"/>
      <c r="F5" s="112"/>
    </row>
    <row r="7" ht="19.5" customHeight="1">
      <c r="H7" t="s">
        <v>261</v>
      </c>
    </row>
    <row r="8" spans="1:8" ht="19.5" customHeight="1">
      <c r="A8" s="151" t="s">
        <v>260</v>
      </c>
      <c r="B8" s="152"/>
      <c r="C8" s="152"/>
      <c r="D8" s="152"/>
      <c r="E8" s="152"/>
      <c r="F8" s="152"/>
      <c r="G8" s="153"/>
      <c r="H8" s="131">
        <v>372381</v>
      </c>
    </row>
    <row r="9" spans="1:8" ht="19.5" customHeight="1">
      <c r="A9" s="159" t="s">
        <v>251</v>
      </c>
      <c r="B9" s="160"/>
      <c r="C9" s="160"/>
      <c r="D9" s="160"/>
      <c r="E9" s="160"/>
      <c r="F9" s="160"/>
      <c r="G9" s="161"/>
      <c r="H9" s="115">
        <v>372381</v>
      </c>
    </row>
    <row r="10" spans="1:8" ht="19.5" customHeight="1">
      <c r="A10" s="162" t="s">
        <v>252</v>
      </c>
      <c r="B10" s="163"/>
      <c r="C10" s="163"/>
      <c r="D10" s="163"/>
      <c r="E10" s="163"/>
      <c r="F10" s="163"/>
      <c r="G10" s="164"/>
      <c r="H10" s="114">
        <v>3761</v>
      </c>
    </row>
    <row r="11" spans="1:8" ht="19.5" customHeight="1">
      <c r="A11" s="156" t="s">
        <v>253</v>
      </c>
      <c r="B11" s="157"/>
      <c r="C11" s="157"/>
      <c r="D11" s="157"/>
      <c r="E11" s="157"/>
      <c r="F11" s="157"/>
      <c r="G11" s="158"/>
      <c r="H11" s="130">
        <v>0</v>
      </c>
    </row>
    <row r="12" ht="19.5" customHeight="1"/>
    <row r="13" ht="19.5" customHeight="1"/>
    <row r="14" ht="19.5" customHeight="1"/>
    <row r="15" spans="1:8" ht="19.5" customHeight="1">
      <c r="A15" s="159" t="s">
        <v>254</v>
      </c>
      <c r="B15" s="160"/>
      <c r="C15" s="160"/>
      <c r="D15" s="160"/>
      <c r="E15" s="160"/>
      <c r="F15" s="160"/>
      <c r="G15" s="161"/>
      <c r="H15" s="115">
        <v>89911</v>
      </c>
    </row>
    <row r="16" spans="1:8" ht="19.5" customHeight="1">
      <c r="A16" s="159" t="s">
        <v>47</v>
      </c>
      <c r="B16" s="160"/>
      <c r="C16" s="160"/>
      <c r="D16" s="160"/>
      <c r="E16" s="160"/>
      <c r="F16" s="160"/>
      <c r="G16" s="161"/>
      <c r="H16" s="115">
        <v>139211</v>
      </c>
    </row>
    <row r="17" spans="1:8" ht="19.5" customHeight="1">
      <c r="A17" s="148" t="s">
        <v>255</v>
      </c>
      <c r="B17" s="149"/>
      <c r="C17" s="149"/>
      <c r="D17" s="149"/>
      <c r="E17" s="149"/>
      <c r="F17" s="149"/>
      <c r="G17" s="150"/>
      <c r="H17" s="114">
        <v>27300</v>
      </c>
    </row>
    <row r="18" spans="1:8" ht="19.5" customHeight="1">
      <c r="A18" s="132" t="s">
        <v>256</v>
      </c>
      <c r="B18" s="133"/>
      <c r="C18" s="133"/>
      <c r="D18" s="133"/>
      <c r="E18" s="133"/>
      <c r="F18" s="133"/>
      <c r="G18" s="133"/>
      <c r="H18" s="130">
        <v>49300</v>
      </c>
    </row>
    <row r="19" ht="19.5" customHeight="1"/>
    <row r="20" ht="19.5" customHeight="1"/>
    <row r="21" spans="1:3" ht="19.5" customHeight="1">
      <c r="A21" s="165" t="s">
        <v>257</v>
      </c>
      <c r="B21" s="165"/>
      <c r="C21" s="165"/>
    </row>
    <row r="22" spans="1:2" ht="19.5" customHeight="1">
      <c r="A22" s="113"/>
      <c r="B22" s="113"/>
    </row>
    <row r="23" spans="1:8" ht="19.5" customHeight="1">
      <c r="A23" s="148" t="s">
        <v>258</v>
      </c>
      <c r="B23" s="149"/>
      <c r="C23" s="149"/>
      <c r="D23" s="149"/>
      <c r="E23" s="149"/>
      <c r="F23" s="149"/>
      <c r="G23" s="150"/>
      <c r="H23" s="114">
        <v>22000</v>
      </c>
    </row>
    <row r="24" spans="1:8" ht="19.5" customHeight="1">
      <c r="A24" s="148" t="s">
        <v>32</v>
      </c>
      <c r="B24" s="149"/>
      <c r="C24" s="149"/>
      <c r="D24" s="149"/>
      <c r="E24" s="149"/>
      <c r="F24" s="149"/>
      <c r="G24" s="150"/>
      <c r="H24" s="114">
        <v>27300</v>
      </c>
    </row>
    <row r="25" spans="1:8" ht="19.5" customHeight="1">
      <c r="A25" s="156" t="s">
        <v>259</v>
      </c>
      <c r="B25" s="157"/>
      <c r="C25" s="157"/>
      <c r="D25" s="157"/>
      <c r="E25" s="157"/>
      <c r="F25" s="157"/>
      <c r="G25" s="158"/>
      <c r="H25" s="130">
        <v>49300</v>
      </c>
    </row>
  </sheetData>
  <sheetProtection/>
  <mergeCells count="13">
    <mergeCell ref="A25:G25"/>
    <mergeCell ref="A9:G9"/>
    <mergeCell ref="A10:G10"/>
    <mergeCell ref="A11:G11"/>
    <mergeCell ref="A21:C21"/>
    <mergeCell ref="A15:G15"/>
    <mergeCell ref="A16:G16"/>
    <mergeCell ref="A17:G17"/>
    <mergeCell ref="A23:G23"/>
    <mergeCell ref="A8:G8"/>
    <mergeCell ref="A3:H3"/>
    <mergeCell ref="A4:H4"/>
    <mergeCell ref="A24:G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POLGÁRMESTERI HIVATAL RÉVFÜLÖP</cp:lastModifiedBy>
  <cp:lastPrinted>2010-02-04T08:13:59Z</cp:lastPrinted>
  <dcterms:created xsi:type="dcterms:W3CDTF">2010-02-03T07:25:26Z</dcterms:created>
  <dcterms:modified xsi:type="dcterms:W3CDTF">2010-02-04T11:11:50Z</dcterms:modified>
  <cp:category/>
  <cp:version/>
  <cp:contentType/>
  <cp:contentStatus/>
</cp:coreProperties>
</file>