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482" activeTab="3"/>
  </bookViews>
  <sheets>
    <sheet name="Mód 1 mell" sheetId="1" r:id="rId1"/>
    <sheet name="Mód 2 mell" sheetId="2" r:id="rId2"/>
    <sheet name="Mód 3 mell" sheetId="3" r:id="rId3"/>
    <sheet name="Mód 4 mell" sheetId="4" r:id="rId4"/>
    <sheet name="Mód 5 mell" sheetId="5" r:id="rId5"/>
  </sheets>
  <definedNames/>
  <calcPr fullCalcOnLoad="1"/>
</workbook>
</file>

<file path=xl/sharedStrings.xml><?xml version="1.0" encoding="utf-8"?>
<sst xmlns="http://schemas.openxmlformats.org/spreadsheetml/2006/main" count="769" uniqueCount="364">
  <si>
    <t>1.melléklet</t>
  </si>
  <si>
    <t>a   /2011.(II.  ) önkormányzati rendelethez</t>
  </si>
  <si>
    <t>Révfülöp Nagyközség Önkormányzata</t>
  </si>
  <si>
    <t xml:space="preserve"> 2011. évi bevételi és kiadási előirányzatainak főösszesítője</t>
  </si>
  <si>
    <t xml:space="preserve">                                                                                                                                                                 </t>
  </si>
  <si>
    <t>Ezer Ft</t>
  </si>
  <si>
    <t>Sor szám</t>
  </si>
  <si>
    <t>Bevételek</t>
  </si>
  <si>
    <t>2011.évi előirányzat</t>
  </si>
  <si>
    <t>Módosítás</t>
  </si>
  <si>
    <t>2011.évi módosított előirányzat</t>
  </si>
  <si>
    <t>A</t>
  </si>
  <si>
    <t>B</t>
  </si>
  <si>
    <t>C</t>
  </si>
  <si>
    <t>D</t>
  </si>
  <si>
    <t>E</t>
  </si>
  <si>
    <t>F</t>
  </si>
  <si>
    <t>1.</t>
  </si>
  <si>
    <t>I.</t>
  </si>
  <si>
    <t>Működési bevételek</t>
  </si>
  <si>
    <t>2.</t>
  </si>
  <si>
    <t>Hatósági jogkörhöz köthető működési bevételek</t>
  </si>
  <si>
    <t>3.</t>
  </si>
  <si>
    <t>Intézményi működéssel kapcsolatos bevételek</t>
  </si>
  <si>
    <t>4.</t>
  </si>
  <si>
    <t>Általános forgalmi adó</t>
  </si>
  <si>
    <t>5.</t>
  </si>
  <si>
    <t>Kamat bevételek</t>
  </si>
  <si>
    <t>6.</t>
  </si>
  <si>
    <t>Összesen</t>
  </si>
  <si>
    <t>7.</t>
  </si>
  <si>
    <t>II.</t>
  </si>
  <si>
    <t>Önkormányzat sajátos működési bevételei</t>
  </si>
  <si>
    <t>8.</t>
  </si>
  <si>
    <t>Helyi adók</t>
  </si>
  <si>
    <t>9.</t>
  </si>
  <si>
    <t>Átengedett központi adók</t>
  </si>
  <si>
    <t>10.</t>
  </si>
  <si>
    <t>Talajterhelési díj</t>
  </si>
  <si>
    <t>11.</t>
  </si>
  <si>
    <t>Egyéb sajátos bevétel</t>
  </si>
  <si>
    <t>12.</t>
  </si>
  <si>
    <t>Bírság, pótlék</t>
  </si>
  <si>
    <t>13.</t>
  </si>
  <si>
    <t>14.</t>
  </si>
  <si>
    <t>III.</t>
  </si>
  <si>
    <t>Támogatások</t>
  </si>
  <si>
    <t>15.</t>
  </si>
  <si>
    <t>IV.</t>
  </si>
  <si>
    <t>Felhalmozási és tőke jellegű bevételek</t>
  </si>
  <si>
    <t>16.</t>
  </si>
  <si>
    <t>V.</t>
  </si>
  <si>
    <t>Véglegesen átvett pénzeszközök</t>
  </si>
  <si>
    <t>17.</t>
  </si>
  <si>
    <t>Működési célú pénzeszköz átvétel</t>
  </si>
  <si>
    <t>18.</t>
  </si>
  <si>
    <t>Felhalmozási célú pénzeszköz átvétel</t>
  </si>
  <si>
    <t>19.</t>
  </si>
  <si>
    <t>20.</t>
  </si>
  <si>
    <t>VI.</t>
  </si>
  <si>
    <t xml:space="preserve">  Hitel felvétel fejlesztési célra</t>
  </si>
  <si>
    <t>21.</t>
  </si>
  <si>
    <t>VII.</t>
  </si>
  <si>
    <t xml:space="preserve">  Pénzmaradvány</t>
  </si>
  <si>
    <t>22.</t>
  </si>
  <si>
    <t>VIII.</t>
  </si>
  <si>
    <t>Előző évi költségvetési elszámolás</t>
  </si>
  <si>
    <t>23.</t>
  </si>
  <si>
    <t>Bevételek össszesen</t>
  </si>
  <si>
    <t>24.</t>
  </si>
  <si>
    <t>Kiadások</t>
  </si>
  <si>
    <t>Önkormányzat és intézmények kiadásai</t>
  </si>
  <si>
    <t>Ebből: Személyi juttatás</t>
  </si>
  <si>
    <t xml:space="preserve">          Járulékok</t>
  </si>
  <si>
    <t xml:space="preserve">          Dologi kiadások</t>
  </si>
  <si>
    <t>Működési célú pénzeszköz átadás</t>
  </si>
  <si>
    <t>Felhalmozási célú pénzeszköz átadás</t>
  </si>
  <si>
    <t>Felhalmozási kiadások</t>
  </si>
  <si>
    <t>Hitel törlesztés</t>
  </si>
  <si>
    <t>Tartalék</t>
  </si>
  <si>
    <t>Céltartalék: beruházások saját forrása</t>
  </si>
  <si>
    <t>Egyéb értékpapír vásárlás</t>
  </si>
  <si>
    <t>Egyéb értékpapír visszaváltás</t>
  </si>
  <si>
    <t>Kiadások összesen</t>
  </si>
  <si>
    <t>Hitel felvétel fejlesztési célra</t>
  </si>
  <si>
    <t>2.melléklet</t>
  </si>
  <si>
    <t xml:space="preserve">Révfülöp Nagyközség Önkormányzata és költségvetési szervei </t>
  </si>
  <si>
    <t>2011. évi bevételi előirányzatai forrásonként</t>
  </si>
  <si>
    <t>Bírságból származó bevétel</t>
  </si>
  <si>
    <t>Óvodai intézményi ellátási díj bevétel</t>
  </si>
  <si>
    <t>Óvodai alkalmazottak étkezés térítése</t>
  </si>
  <si>
    <t>Áfa bevétel</t>
  </si>
  <si>
    <t>Óvoda bevétele összesen</t>
  </si>
  <si>
    <t>Iskolai intézményi ellátási díj bevétel</t>
  </si>
  <si>
    <t>Iskolai alkalmazottak étkezés térítése</t>
  </si>
  <si>
    <t>Iskolai egyéb étkezők térítési díja</t>
  </si>
  <si>
    <t>Helyiségek bérbeadása</t>
  </si>
  <si>
    <t>Iskola bevétele összesen</t>
  </si>
  <si>
    <t>Szociális étkezés bevétele</t>
  </si>
  <si>
    <t>Szociális étkezés bevétele összesen</t>
  </si>
  <si>
    <t>Tourinform iroda bevétele</t>
  </si>
  <si>
    <t>Könyvtári szolgáltatás bevétele</t>
  </si>
  <si>
    <t>Honismeret, galéria belépődíj</t>
  </si>
  <si>
    <t>Képújság hirdetés díja</t>
  </si>
  <si>
    <t>Temetkezési szolgáltatás bevétele</t>
  </si>
  <si>
    <t>Strand bevétel</t>
  </si>
  <si>
    <t>Kilátó bevétele</t>
  </si>
  <si>
    <t>25.</t>
  </si>
  <si>
    <t>Nyilvános Wc bevétele</t>
  </si>
  <si>
    <t>26.</t>
  </si>
  <si>
    <t>Kábel Tv üzemeltetés bevétele</t>
  </si>
  <si>
    <t>27.</t>
  </si>
  <si>
    <t>Helyi támogatás visszafizetése</t>
  </si>
  <si>
    <t>28.</t>
  </si>
  <si>
    <t>Helyiségek,  eszközök bérbeadása</t>
  </si>
  <si>
    <t>29.</t>
  </si>
  <si>
    <t>Továbbszámlázott szolgáltatások</t>
  </si>
  <si>
    <t>30.</t>
  </si>
  <si>
    <t>Egyéb bevétel</t>
  </si>
  <si>
    <t>31.</t>
  </si>
  <si>
    <t>32.</t>
  </si>
  <si>
    <t xml:space="preserve">Szakfeladatok bevétele összesen </t>
  </si>
  <si>
    <t>33.</t>
  </si>
  <si>
    <t>Intézményi működési bevételek összesen</t>
  </si>
  <si>
    <t>34.</t>
  </si>
  <si>
    <t>Általános forgalmi adó összesen</t>
  </si>
  <si>
    <t>35.</t>
  </si>
  <si>
    <t>Kamat bevétel</t>
  </si>
  <si>
    <t>36.</t>
  </si>
  <si>
    <t>Működési bevételek összesen</t>
  </si>
  <si>
    <t>37.</t>
  </si>
  <si>
    <t>Önkormányzatok sajátos működési bevételei</t>
  </si>
  <si>
    <t>38.</t>
  </si>
  <si>
    <t>39.</t>
  </si>
  <si>
    <t>Építményadó</t>
  </si>
  <si>
    <t>40.</t>
  </si>
  <si>
    <t>Telekadó</t>
  </si>
  <si>
    <t>41.</t>
  </si>
  <si>
    <t>Idegenforgalmi adó</t>
  </si>
  <si>
    <t>42.</t>
  </si>
  <si>
    <t>Iparűzési adó</t>
  </si>
  <si>
    <t>43.</t>
  </si>
  <si>
    <t>44.</t>
  </si>
  <si>
    <t>45.</t>
  </si>
  <si>
    <t>Személyi jövedelemadó  8%-a</t>
  </si>
  <si>
    <t>46.</t>
  </si>
  <si>
    <t>Jövedelem különbség jogcímen</t>
  </si>
  <si>
    <t>47.</t>
  </si>
  <si>
    <t>Gépjármű adó</t>
  </si>
  <si>
    <t>48.</t>
  </si>
  <si>
    <t>49.</t>
  </si>
  <si>
    <t>50.</t>
  </si>
  <si>
    <t>51.</t>
  </si>
  <si>
    <t>Önkormányzati lakások lakbére</t>
  </si>
  <si>
    <t>52.</t>
  </si>
  <si>
    <t>Birság, pótlék</t>
  </si>
  <si>
    <t>53.</t>
  </si>
  <si>
    <t>54.</t>
  </si>
  <si>
    <t>55.</t>
  </si>
  <si>
    <t>Normatív támogatások</t>
  </si>
  <si>
    <t>56.</t>
  </si>
  <si>
    <t>Normatív kötött támogatások</t>
  </si>
  <si>
    <t>57.</t>
  </si>
  <si>
    <t>Központosított támogatások</t>
  </si>
  <si>
    <t>58.</t>
  </si>
  <si>
    <t>Egyéb központi támogatás</t>
  </si>
  <si>
    <t>59.</t>
  </si>
  <si>
    <t>60.</t>
  </si>
  <si>
    <t>61.</t>
  </si>
  <si>
    <t>Tárgyi eszközök , immateriális javak értékesítése</t>
  </si>
  <si>
    <t>64.</t>
  </si>
  <si>
    <t>65.</t>
  </si>
  <si>
    <t>Véglegesen átvett pénzeszköz</t>
  </si>
  <si>
    <t>66.</t>
  </si>
  <si>
    <t>67.</t>
  </si>
  <si>
    <t>Mozgáskorlátozottak támogatása</t>
  </si>
  <si>
    <t>68.</t>
  </si>
  <si>
    <t>OEP támogatás, védőnői szolgálat</t>
  </si>
  <si>
    <t>69.</t>
  </si>
  <si>
    <t>Iskola működéshez társközségek támogatása</t>
  </si>
  <si>
    <t>70.</t>
  </si>
  <si>
    <t>Óvoda működéshez társközségek támogatása</t>
  </si>
  <si>
    <t>71.</t>
  </si>
  <si>
    <t>Szoc.szolg.működéséhez társközségek tám.</t>
  </si>
  <si>
    <t>72.</t>
  </si>
  <si>
    <t>Kistérségi támogatás</t>
  </si>
  <si>
    <t>73.</t>
  </si>
  <si>
    <t>74.</t>
  </si>
  <si>
    <t>Munkaügyi központ támogatása</t>
  </si>
  <si>
    <t>75.</t>
  </si>
  <si>
    <t>Prémiumévek program támogatása</t>
  </si>
  <si>
    <t>76.</t>
  </si>
  <si>
    <t>Közcélu foglalkoztatás támogatása</t>
  </si>
  <si>
    <t>77.</t>
  </si>
  <si>
    <t>Közmunkaprogram előleg visszatérítés</t>
  </si>
  <si>
    <t>78.</t>
  </si>
  <si>
    <t>79.</t>
  </si>
  <si>
    <t>80.</t>
  </si>
  <si>
    <t>81.</t>
  </si>
  <si>
    <t>82.</t>
  </si>
  <si>
    <t>83.</t>
  </si>
  <si>
    <t>84.</t>
  </si>
  <si>
    <t>Szennyvízcsatorna érdekeltségi hozzájárulás</t>
  </si>
  <si>
    <t>85.</t>
  </si>
  <si>
    <t>86.</t>
  </si>
  <si>
    <t>KEOP komposztálási pályázat támogatása</t>
  </si>
  <si>
    <t>87.</t>
  </si>
  <si>
    <t>IKSZT kialakítás pályázati támogatása</t>
  </si>
  <si>
    <t>88.</t>
  </si>
  <si>
    <t>89.</t>
  </si>
  <si>
    <t>90.</t>
  </si>
  <si>
    <t>91.</t>
  </si>
  <si>
    <t>92.</t>
  </si>
  <si>
    <t>93.</t>
  </si>
  <si>
    <t>Rózsakert és játszótér felújitás támogatása</t>
  </si>
  <si>
    <t>94.</t>
  </si>
  <si>
    <t>95.</t>
  </si>
  <si>
    <t>Véglegesen átvett pénzeszköz összesen</t>
  </si>
  <si>
    <t>96.</t>
  </si>
  <si>
    <t>Hitel felvétel</t>
  </si>
  <si>
    <t>97.</t>
  </si>
  <si>
    <t>98.</t>
  </si>
  <si>
    <t>99.</t>
  </si>
  <si>
    <t>Pénzmaradvány</t>
  </si>
  <si>
    <t>100.</t>
  </si>
  <si>
    <t>101.</t>
  </si>
  <si>
    <t>102.</t>
  </si>
  <si>
    <t>103.</t>
  </si>
  <si>
    <t>Bevételek összesen</t>
  </si>
  <si>
    <t>3.melléklet</t>
  </si>
  <si>
    <t>Révfülöp Nagyközség Önkormányzata és költségvetési szervei</t>
  </si>
  <si>
    <t>2011. évi működési és fenntartási  kiadási előirányzatai  szakfeladatonként</t>
  </si>
  <si>
    <t>Szakfeladat</t>
  </si>
  <si>
    <t>Lét- szám</t>
  </si>
  <si>
    <t xml:space="preserve">E  </t>
  </si>
  <si>
    <t xml:space="preserve">Önkormányzat </t>
  </si>
  <si>
    <t>Közutak, hidak, alagutak üzemelt.</t>
  </si>
  <si>
    <t>Ebből: Dologi kiadás</t>
  </si>
  <si>
    <t>Utazás szervezés, idegenvezetés</t>
  </si>
  <si>
    <t xml:space="preserve">          Dologi kiadás</t>
  </si>
  <si>
    <t>Városi és kábel tv</t>
  </si>
  <si>
    <t>Vízkárelhárítás</t>
  </si>
  <si>
    <t>Város és község gazdálkodás</t>
  </si>
  <si>
    <t>Köztemető fenntartás</t>
  </si>
  <si>
    <t>Közvilágítás</t>
  </si>
  <si>
    <t>Háziorvosi alapellátás</t>
  </si>
  <si>
    <t>Fogorvosi alapellátás</t>
  </si>
  <si>
    <t>Család és nővédelmi eü.gondozás</t>
  </si>
  <si>
    <t>Közcélú foglalkoztatás</t>
  </si>
  <si>
    <t>Szennyvíz elvezetés és kezelés</t>
  </si>
  <si>
    <t>Közműv.könyvtári,múzeumi tevékenység</t>
  </si>
  <si>
    <t>Máshova nem sorolt sporttevékenység</t>
  </si>
  <si>
    <t>Fürdő és strand szolgáltatás</t>
  </si>
  <si>
    <t>Önkormányzat összesen</t>
  </si>
  <si>
    <t>Polgármesteri Hivatal</t>
  </si>
  <si>
    <t>Önkormányzati ig tevékenység</t>
  </si>
  <si>
    <t>62.</t>
  </si>
  <si>
    <t>63.</t>
  </si>
  <si>
    <t>Óvodai nevelés</t>
  </si>
  <si>
    <t>Óvodai nevelés, iskola előkészítés</t>
  </si>
  <si>
    <t>Óvodai intézményi étkeztetés</t>
  </si>
  <si>
    <t>Munkahelyi vendéglátás</t>
  </si>
  <si>
    <t>Óvodai nevelés összesen</t>
  </si>
  <si>
    <t>Általános Iskolai oktatás</t>
  </si>
  <si>
    <t>Általános iskolai nappali rend.okt.</t>
  </si>
  <si>
    <t>Napköziotthoni ellátás</t>
  </si>
  <si>
    <t>Általános iskolai étkeztetés</t>
  </si>
  <si>
    <t>Általános iskolai oktatás összesen</t>
  </si>
  <si>
    <t xml:space="preserve">Szociális szolgálat  </t>
  </si>
  <si>
    <t>104.</t>
  </si>
  <si>
    <t>Házi segítségnyújtás</t>
  </si>
  <si>
    <t>105.</t>
  </si>
  <si>
    <t>106.</t>
  </si>
  <si>
    <t>107.</t>
  </si>
  <si>
    <t>108.</t>
  </si>
  <si>
    <t>Szociális étkeztetés</t>
  </si>
  <si>
    <t>109.</t>
  </si>
  <si>
    <t>110.</t>
  </si>
  <si>
    <r>
      <t>C</t>
    </r>
    <r>
      <rPr>
        <b/>
        <sz val="10"/>
        <rFont val="Arial"/>
        <family val="2"/>
      </rPr>
      <t>saládsegítés</t>
    </r>
  </si>
  <si>
    <t>111.</t>
  </si>
  <si>
    <t>112.</t>
  </si>
  <si>
    <t>113.</t>
  </si>
  <si>
    <t>114.</t>
  </si>
  <si>
    <t>Szociális szolgálat összesen</t>
  </si>
  <si>
    <t>115.</t>
  </si>
  <si>
    <t>116.</t>
  </si>
  <si>
    <t>117.</t>
  </si>
  <si>
    <t>118.</t>
  </si>
  <si>
    <t>119.</t>
  </si>
  <si>
    <t>120.</t>
  </si>
  <si>
    <t>121.</t>
  </si>
  <si>
    <t>122.</t>
  </si>
  <si>
    <t>Önkormányzat és intézményei összesen</t>
  </si>
  <si>
    <t>123.</t>
  </si>
  <si>
    <t>124.</t>
  </si>
  <si>
    <t>125.</t>
  </si>
  <si>
    <t xml:space="preserve">4.melléklet </t>
  </si>
  <si>
    <t>2011.évi felhalmozási kiadások előirányzata feladatonként</t>
  </si>
  <si>
    <t>Beruházás megnevezés</t>
  </si>
  <si>
    <t>IV</t>
  </si>
  <si>
    <t>Hivatalba fénymásoló, bútorzat</t>
  </si>
  <si>
    <t>Közvilágítás fejlesztés,  lámpahely bővítés</t>
  </si>
  <si>
    <t xml:space="preserve">IKSZT épületének kialakítása </t>
  </si>
  <si>
    <t>Kilátóhoz vezető út lépcsősor kiépítése</t>
  </si>
  <si>
    <t>Petőfi u.- Platán u. támfal építés</t>
  </si>
  <si>
    <t>Szigeti strand sétaút kialakítás</t>
  </si>
  <si>
    <t>Szigeti strand régi öltőzőép. tető-, burkolat felújítás</t>
  </si>
  <si>
    <t>Polg.Hiv.épületének felújítása, akadályment.</t>
  </si>
  <si>
    <t>Fahíd (Császtai strand melletti) felújítása</t>
  </si>
  <si>
    <t>Csapadékvíz elvezetés tanulmányterve</t>
  </si>
  <si>
    <t>Halász u.közterületek egys.tanulmány terv</t>
  </si>
  <si>
    <t>Települési arculat, útjelző-,hirdető táblák felúj</t>
  </si>
  <si>
    <t>Császtai strand  felújítás  I.ütem</t>
  </si>
  <si>
    <t>Kommunális szállító jármű beszerzés</t>
  </si>
  <si>
    <t>Hivatalba gázkazán beszerzés</t>
  </si>
  <si>
    <t xml:space="preserve">Hivatalba telefonközpont </t>
  </si>
  <si>
    <t>Volt Édász épület tetőtér tervezés</t>
  </si>
  <si>
    <t>Lugas-köz útfelújítás</t>
  </si>
  <si>
    <t>5.melléklet</t>
  </si>
  <si>
    <t xml:space="preserve">2011. évi pénzeszköz átadásainak és egyéb támogatásainak előirányzata </t>
  </si>
  <si>
    <t>Pénzeszköz átadás</t>
  </si>
  <si>
    <t>Probio közmunkaprogram előleg</t>
  </si>
  <si>
    <t>Hétvégi orvosi ügylethez hozzájár.</t>
  </si>
  <si>
    <t>Háziorvosi szolgálat támogatása</t>
  </si>
  <si>
    <t>Fogászat támogatása</t>
  </si>
  <si>
    <t>Egyéb támogatások</t>
  </si>
  <si>
    <t>Rendszeres pénzbeli ellátás</t>
  </si>
  <si>
    <t>Eseti pénzbeli ellátás</t>
  </si>
  <si>
    <t>Nyugd. köztisztv. szoc.és kegy. tám.</t>
  </si>
  <si>
    <t>Pedagógiai szakszolg. tám.</t>
  </si>
  <si>
    <t>Ifjúságpolitikai támogatás</t>
  </si>
  <si>
    <t>Sportkör támogatása</t>
  </si>
  <si>
    <t>Egészségünkért Alapítvány</t>
  </si>
  <si>
    <t>Általános Iskoláért Alapítvány</t>
  </si>
  <si>
    <t>„ Mozdulj Balaton” rendezvény</t>
  </si>
  <si>
    <t>Bursa Hungarica támogatás</t>
  </si>
  <si>
    <t>Helyi felsőoktatási ösztöndíj</t>
  </si>
  <si>
    <t>Civil Szervezetek és egyéb szervek támogatása</t>
  </si>
  <si>
    <t>Működési célú pénzeszk.átadás össz</t>
  </si>
  <si>
    <t>Fejlesztési célú pénzeszköz átadás</t>
  </si>
  <si>
    <t>Vízi Társulatnak érdekeltségi hozzájárulás</t>
  </si>
  <si>
    <t>Lakásépítési támogatás</t>
  </si>
  <si>
    <t>DRV-nek érdekeltségi hozzájár.</t>
  </si>
  <si>
    <t>Közműfejl. támogatás visszatérítés</t>
  </si>
  <si>
    <t>Körzeti új Mentőállomás építés támogatása</t>
  </si>
  <si>
    <t>Elmib részvény</t>
  </si>
  <si>
    <t>Közfoglalkoztatás</t>
  </si>
  <si>
    <t xml:space="preserve"> </t>
  </si>
  <si>
    <t>Közművelődés bevétele</t>
  </si>
  <si>
    <t>Népszámlálási előleg</t>
  </si>
  <si>
    <t>MVH támogatás közművelődési programokra</t>
  </si>
  <si>
    <t>Adomány közművelődéshez</t>
  </si>
  <si>
    <t>Népszámlálás</t>
  </si>
  <si>
    <t>Rózsakert II.ütem (kandelláber-világítás,öntözőr.)</t>
  </si>
  <si>
    <t>Aranyhíd u.átép.terve</t>
  </si>
  <si>
    <t>Sebességcsökkentő tábla forgalomtechn.terv</t>
  </si>
  <si>
    <t>Fűkasza vásárlás (közmunka program)</t>
  </si>
  <si>
    <t>Állami terület tulajdonba vétele</t>
  </si>
  <si>
    <t>Számítógép Tourinform irodába</t>
  </si>
  <si>
    <t>Kerékpárút felújítás</t>
  </si>
  <si>
    <t>Esőcsatorna pótlása Községháza</t>
  </si>
  <si>
    <t>800 éves Révfülöp emlékkő álllítás</t>
  </si>
  <si>
    <t>nov..21</t>
  </si>
  <si>
    <t>nov..21.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</si>
</sst>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mmm/\ d\.;@"/>
    <numFmt numFmtId="166" formatCode="mmmm\ d\.;@"/>
    <numFmt numFmtId="167" formatCode="_-* #,##0.00\ _F_t_-;\-* #,##0.00\ _F_t_-;_-* \-??\ _F_t_-;_-@_-"/>
    <numFmt numFmtId="168" formatCode="[$-40E]yyyy\.\ mmmm\ d\."/>
    <numFmt numFmtId="169" formatCode="[$-40E]mmm/\ d\.;@"/>
  </numFmts>
  <fonts count="39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18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165" fontId="0" fillId="33" borderId="10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34" borderId="10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left" vertical="center"/>
    </xf>
    <xf numFmtId="3" fontId="0" fillId="34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34" borderId="10" xfId="0" applyNumberFormat="1" applyFont="1" applyFill="1" applyBorder="1" applyAlignment="1">
      <alignment horizontal="center"/>
    </xf>
    <xf numFmtId="3" fontId="0" fillId="34" borderId="11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2" fillId="33" borderId="17" xfId="0" applyNumberFormat="1" applyFont="1" applyFill="1" applyBorder="1" applyAlignment="1">
      <alignment horizontal="right"/>
    </xf>
    <xf numFmtId="3" fontId="2" fillId="0" borderId="17" xfId="0" applyNumberFormat="1" applyFont="1" applyBorder="1" applyAlignment="1">
      <alignment/>
    </xf>
    <xf numFmtId="3" fontId="2" fillId="0" borderId="17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2" fillId="33" borderId="11" xfId="0" applyNumberFormat="1" applyFont="1" applyFill="1" applyBorder="1" applyAlignment="1">
      <alignment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164" fontId="0" fillId="0" borderId="11" xfId="55" applyFill="1" applyBorder="1" applyAlignment="1" applyProtection="1">
      <alignment horizontal="center"/>
      <protection/>
    </xf>
    <xf numFmtId="164" fontId="0" fillId="0" borderId="18" xfId="55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1" fontId="0" fillId="33" borderId="21" xfId="0" applyNumberFormat="1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 horizontal="center"/>
    </xf>
    <xf numFmtId="3" fontId="0" fillId="33" borderId="22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 horizontal="center"/>
    </xf>
    <xf numFmtId="3" fontId="0" fillId="33" borderId="18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 horizontal="center"/>
    </xf>
    <xf numFmtId="3" fontId="0" fillId="33" borderId="20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 horizontal="center"/>
    </xf>
    <xf numFmtId="3" fontId="1" fillId="33" borderId="21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justify"/>
    </xf>
    <xf numFmtId="3" fontId="0" fillId="0" borderId="2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7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3" fontId="0" fillId="0" borderId="18" xfId="0" applyNumberFormat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3" fontId="0" fillId="0" borderId="23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3" fontId="0" fillId="33" borderId="23" xfId="0" applyNumberFormat="1" applyFill="1" applyBorder="1" applyAlignment="1">
      <alignment/>
    </xf>
    <xf numFmtId="3" fontId="0" fillId="33" borderId="23" xfId="0" applyNumberFormat="1" applyFont="1" applyFill="1" applyBorder="1" applyAlignment="1">
      <alignment/>
    </xf>
    <xf numFmtId="3" fontId="0" fillId="35" borderId="23" xfId="0" applyNumberFormat="1" applyFill="1" applyBorder="1" applyAlignment="1">
      <alignment/>
    </xf>
    <xf numFmtId="3" fontId="1" fillId="33" borderId="23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169" fontId="0" fillId="33" borderId="10" xfId="0" applyNumberFormat="1" applyFill="1" applyBorder="1" applyAlignment="1">
      <alignment horizontal="center"/>
    </xf>
    <xf numFmtId="164" fontId="0" fillId="0" borderId="0" xfId="55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26" xfId="0" applyNumberFormat="1" applyFont="1" applyFill="1" applyBorder="1" applyAlignment="1">
      <alignment horizontal="center" vertical="center"/>
    </xf>
    <xf numFmtId="3" fontId="2" fillId="33" borderId="2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2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67" fontId="0" fillId="0" borderId="0" xfId="40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zoomScalePageLayoutView="0" workbookViewId="0" topLeftCell="A3">
      <selection activeCell="F48" sqref="F48"/>
    </sheetView>
  </sheetViews>
  <sheetFormatPr defaultColWidth="11.7109375" defaultRowHeight="12.75"/>
  <cols>
    <col min="1" max="2" width="3.8515625" style="1" customWidth="1"/>
    <col min="3" max="3" width="38.140625" style="1" customWidth="1"/>
    <col min="4" max="4" width="12.7109375" style="1" customWidth="1"/>
    <col min="5" max="5" width="9.28125" style="1" customWidth="1"/>
    <col min="6" max="6" width="8.8515625" style="1" customWidth="1"/>
    <col min="7" max="7" width="8.57421875" style="1" customWidth="1"/>
    <col min="8" max="16384" width="11.7109375" style="1" customWidth="1"/>
  </cols>
  <sheetData>
    <row r="1" spans="1:8" ht="12.75">
      <c r="A1" s="159" t="s">
        <v>0</v>
      </c>
      <c r="B1" s="159"/>
      <c r="C1" s="159"/>
      <c r="D1" s="159"/>
      <c r="E1" s="159"/>
      <c r="F1" s="159"/>
      <c r="G1" s="159"/>
      <c r="H1" s="159"/>
    </row>
    <row r="2" spans="1:8" ht="12.75">
      <c r="A2" s="160" t="s">
        <v>1</v>
      </c>
      <c r="B2" s="160"/>
      <c r="C2" s="160"/>
      <c r="D2" s="160"/>
      <c r="E2" s="160"/>
      <c r="F2" s="160"/>
      <c r="G2" s="160"/>
      <c r="H2" s="160"/>
    </row>
    <row r="3" spans="1:8" ht="12.75" customHeight="1">
      <c r="A3" s="161" t="s">
        <v>2</v>
      </c>
      <c r="B3" s="161"/>
      <c r="C3" s="161"/>
      <c r="D3" s="161"/>
      <c r="E3" s="161"/>
      <c r="F3" s="161"/>
      <c r="G3" s="161"/>
      <c r="H3" s="161"/>
    </row>
    <row r="4" spans="1:8" ht="15.75" customHeight="1">
      <c r="A4" s="161" t="s">
        <v>3</v>
      </c>
      <c r="B4" s="161"/>
      <c r="C4" s="161"/>
      <c r="D4" s="161"/>
      <c r="E4" s="161"/>
      <c r="F4" s="161"/>
      <c r="G4" s="161"/>
      <c r="H4" s="161"/>
    </row>
    <row r="5" spans="2:4" ht="12.75">
      <c r="B5" s="2" t="s">
        <v>4</v>
      </c>
      <c r="C5" s="2"/>
      <c r="D5" s="2"/>
    </row>
    <row r="6" spans="4:8" ht="12.75">
      <c r="D6" s="3"/>
      <c r="H6" s="3" t="s">
        <v>5</v>
      </c>
    </row>
    <row r="7" spans="1:8" ht="39.75" customHeight="1">
      <c r="A7" s="162" t="s">
        <v>6</v>
      </c>
      <c r="B7" s="162"/>
      <c r="C7" s="164" t="s">
        <v>7</v>
      </c>
      <c r="D7" s="165" t="s">
        <v>8</v>
      </c>
      <c r="E7" s="163" t="s">
        <v>9</v>
      </c>
      <c r="F7" s="163"/>
      <c r="G7" s="163"/>
      <c r="H7" s="162" t="s">
        <v>10</v>
      </c>
    </row>
    <row r="8" spans="1:8" ht="12" customHeight="1">
      <c r="A8" s="162"/>
      <c r="B8" s="162"/>
      <c r="C8" s="164"/>
      <c r="D8" s="165"/>
      <c r="E8" s="4">
        <v>40714</v>
      </c>
      <c r="F8" s="5" t="s">
        <v>362</v>
      </c>
      <c r="G8" s="6"/>
      <c r="H8" s="162"/>
    </row>
    <row r="9" spans="1:8" ht="12.75">
      <c r="A9" s="162"/>
      <c r="B9" s="162"/>
      <c r="C9" s="7" t="s">
        <v>11</v>
      </c>
      <c r="D9" s="8" t="s">
        <v>12</v>
      </c>
      <c r="E9" s="9" t="s">
        <v>13</v>
      </c>
      <c r="F9" s="9" t="s">
        <v>14</v>
      </c>
      <c r="G9" s="9" t="s">
        <v>15</v>
      </c>
      <c r="H9" s="9" t="s">
        <v>16</v>
      </c>
    </row>
    <row r="10" spans="1:8" ht="12.75">
      <c r="A10" s="10" t="s">
        <v>17</v>
      </c>
      <c r="B10" s="11" t="s">
        <v>18</v>
      </c>
      <c r="C10" s="12" t="s">
        <v>19</v>
      </c>
      <c r="D10" s="13"/>
      <c r="E10" s="14"/>
      <c r="F10" s="14"/>
      <c r="G10" s="14"/>
      <c r="H10" s="14"/>
    </row>
    <row r="11" spans="1:8" ht="12.75">
      <c r="A11" s="10" t="s">
        <v>20</v>
      </c>
      <c r="B11" s="10"/>
      <c r="C11" s="15" t="s">
        <v>21</v>
      </c>
      <c r="D11" s="16">
        <v>100</v>
      </c>
      <c r="E11" s="14"/>
      <c r="F11" s="14"/>
      <c r="G11" s="14"/>
      <c r="H11" s="14">
        <f aca="true" t="shared" si="0" ref="H11:H31">SUM(D11:G11)</f>
        <v>100</v>
      </c>
    </row>
    <row r="12" spans="1:8" ht="12.75">
      <c r="A12" s="10" t="s">
        <v>22</v>
      </c>
      <c r="B12" s="10"/>
      <c r="C12" s="15" t="s">
        <v>23</v>
      </c>
      <c r="D12" s="16">
        <v>79142</v>
      </c>
      <c r="E12" s="14"/>
      <c r="F12" s="14">
        <v>150</v>
      </c>
      <c r="G12" s="14"/>
      <c r="H12" s="14">
        <f t="shared" si="0"/>
        <v>79292</v>
      </c>
    </row>
    <row r="13" spans="1:8" ht="12.75">
      <c r="A13" s="10" t="s">
        <v>24</v>
      </c>
      <c r="B13" s="10"/>
      <c r="C13" s="15" t="s">
        <v>25</v>
      </c>
      <c r="D13" s="16">
        <v>19798</v>
      </c>
      <c r="E13" s="14"/>
      <c r="F13" s="14"/>
      <c r="G13" s="14"/>
      <c r="H13" s="14">
        <f t="shared" si="0"/>
        <v>19798</v>
      </c>
    </row>
    <row r="14" spans="1:8" ht="12.75">
      <c r="A14" s="10" t="s">
        <v>26</v>
      </c>
      <c r="B14" s="10"/>
      <c r="C14" s="15" t="s">
        <v>27</v>
      </c>
      <c r="D14" s="16">
        <v>500</v>
      </c>
      <c r="E14" s="14"/>
      <c r="F14" s="14"/>
      <c r="G14" s="14"/>
      <c r="H14" s="14">
        <f t="shared" si="0"/>
        <v>500</v>
      </c>
    </row>
    <row r="15" spans="1:8" s="19" customFormat="1" ht="12.75">
      <c r="A15" s="10" t="s">
        <v>28</v>
      </c>
      <c r="B15" s="10"/>
      <c r="C15" s="17" t="s">
        <v>29</v>
      </c>
      <c r="D15" s="18">
        <f>SUM(D11:D14)</f>
        <v>99540</v>
      </c>
      <c r="E15" s="18">
        <f>SUM(E11:E14)</f>
        <v>0</v>
      </c>
      <c r="F15" s="18">
        <f>SUM(F11:F14)</f>
        <v>150</v>
      </c>
      <c r="G15" s="18">
        <f>SUM(G11:G14)</f>
        <v>0</v>
      </c>
      <c r="H15" s="18">
        <f>SUM(H11:H14)</f>
        <v>99690</v>
      </c>
    </row>
    <row r="16" spans="1:8" ht="12.75">
      <c r="A16" s="10" t="s">
        <v>30</v>
      </c>
      <c r="B16" s="10" t="s">
        <v>31</v>
      </c>
      <c r="C16" s="17" t="s">
        <v>32</v>
      </c>
      <c r="D16" s="16"/>
      <c r="E16" s="14"/>
      <c r="F16" s="14"/>
      <c r="G16" s="14"/>
      <c r="H16" s="14">
        <f t="shared" si="0"/>
        <v>0</v>
      </c>
    </row>
    <row r="17" spans="1:8" ht="12.75">
      <c r="A17" s="10" t="s">
        <v>33</v>
      </c>
      <c r="B17" s="10"/>
      <c r="C17" s="15" t="s">
        <v>34</v>
      </c>
      <c r="D17" s="16">
        <v>87400</v>
      </c>
      <c r="E17" s="14"/>
      <c r="F17" s="14"/>
      <c r="G17" s="14"/>
      <c r="H17" s="14">
        <f t="shared" si="0"/>
        <v>87400</v>
      </c>
    </row>
    <row r="18" spans="1:8" ht="12.75">
      <c r="A18" s="10" t="s">
        <v>35</v>
      </c>
      <c r="B18" s="10"/>
      <c r="C18" s="15" t="s">
        <v>36</v>
      </c>
      <c r="D18" s="16">
        <v>41854</v>
      </c>
      <c r="E18" s="14"/>
      <c r="F18" s="14"/>
      <c r="G18" s="14"/>
      <c r="H18" s="14">
        <f t="shared" si="0"/>
        <v>41854</v>
      </c>
    </row>
    <row r="19" spans="1:8" ht="12.75">
      <c r="A19" s="10" t="s">
        <v>37</v>
      </c>
      <c r="B19" s="10"/>
      <c r="C19" s="15" t="s">
        <v>38</v>
      </c>
      <c r="D19" s="16">
        <v>200</v>
      </c>
      <c r="E19" s="14"/>
      <c r="F19" s="14"/>
      <c r="G19" s="14"/>
      <c r="H19" s="14">
        <f t="shared" si="0"/>
        <v>200</v>
      </c>
    </row>
    <row r="20" spans="1:8" ht="12.75">
      <c r="A20" s="10" t="s">
        <v>39</v>
      </c>
      <c r="B20" s="10"/>
      <c r="C20" s="15" t="s">
        <v>40</v>
      </c>
      <c r="D20" s="16">
        <v>620</v>
      </c>
      <c r="E20" s="14"/>
      <c r="F20" s="14"/>
      <c r="G20" s="14"/>
      <c r="H20" s="14">
        <f t="shared" si="0"/>
        <v>620</v>
      </c>
    </row>
    <row r="21" spans="1:8" ht="12.75">
      <c r="A21" s="10" t="s">
        <v>41</v>
      </c>
      <c r="B21" s="10"/>
      <c r="C21" s="15" t="s">
        <v>42</v>
      </c>
      <c r="D21" s="16">
        <v>500</v>
      </c>
      <c r="E21" s="14"/>
      <c r="F21" s="14"/>
      <c r="G21" s="14"/>
      <c r="H21" s="14">
        <f t="shared" si="0"/>
        <v>500</v>
      </c>
    </row>
    <row r="22" spans="1:8" ht="12.75">
      <c r="A22" s="10" t="s">
        <v>43</v>
      </c>
      <c r="B22" s="10"/>
      <c r="C22" s="17" t="s">
        <v>29</v>
      </c>
      <c r="D22" s="18">
        <f>SUM(D16:D21)</f>
        <v>130574</v>
      </c>
      <c r="E22" s="18">
        <f>SUM(E16:E21)</f>
        <v>0</v>
      </c>
      <c r="F22" s="18">
        <f>SUM(F16:F21)</f>
        <v>0</v>
      </c>
      <c r="G22" s="18">
        <f>SUM(G16:G21)</f>
        <v>0</v>
      </c>
      <c r="H22" s="18">
        <f>SUM(H16:H21)</f>
        <v>130574</v>
      </c>
    </row>
    <row r="23" spans="1:8" ht="12.75">
      <c r="A23" s="10" t="s">
        <v>44</v>
      </c>
      <c r="B23" s="10" t="s">
        <v>45</v>
      </c>
      <c r="C23" s="17" t="s">
        <v>46</v>
      </c>
      <c r="D23" s="18">
        <v>91023</v>
      </c>
      <c r="E23" s="14">
        <v>6763</v>
      </c>
      <c r="F23" s="14">
        <v>4162</v>
      </c>
      <c r="G23" s="14"/>
      <c r="H23" s="14">
        <f t="shared" si="0"/>
        <v>101948</v>
      </c>
    </row>
    <row r="24" spans="1:8" ht="12.75">
      <c r="A24" s="10" t="s">
        <v>47</v>
      </c>
      <c r="B24" s="10" t="s">
        <v>48</v>
      </c>
      <c r="C24" s="17" t="s">
        <v>49</v>
      </c>
      <c r="D24" s="18">
        <v>25000</v>
      </c>
      <c r="E24" s="14"/>
      <c r="F24" s="14"/>
      <c r="G24" s="14"/>
      <c r="H24" s="14">
        <f t="shared" si="0"/>
        <v>25000</v>
      </c>
    </row>
    <row r="25" spans="1:8" ht="12.75">
      <c r="A25" s="10" t="s">
        <v>50</v>
      </c>
      <c r="B25" s="10" t="s">
        <v>51</v>
      </c>
      <c r="C25" s="17" t="s">
        <v>52</v>
      </c>
      <c r="D25" s="16"/>
      <c r="E25" s="14"/>
      <c r="F25" s="14"/>
      <c r="G25" s="14"/>
      <c r="H25" s="14">
        <f t="shared" si="0"/>
        <v>0</v>
      </c>
    </row>
    <row r="26" spans="1:8" ht="12.75">
      <c r="A26" s="10" t="s">
        <v>53</v>
      </c>
      <c r="B26" s="16"/>
      <c r="C26" s="15" t="s">
        <v>54</v>
      </c>
      <c r="D26" s="16">
        <v>53334</v>
      </c>
      <c r="E26" s="14">
        <v>1856</v>
      </c>
      <c r="F26" s="14">
        <v>2085</v>
      </c>
      <c r="G26" s="14"/>
      <c r="H26" s="14">
        <f t="shared" si="0"/>
        <v>57275</v>
      </c>
    </row>
    <row r="27" spans="1:8" ht="12.75">
      <c r="A27" s="10" t="s">
        <v>55</v>
      </c>
      <c r="B27" s="10"/>
      <c r="C27" s="15" t="s">
        <v>56</v>
      </c>
      <c r="D27" s="16">
        <v>65967</v>
      </c>
      <c r="E27" s="14"/>
      <c r="F27" s="14"/>
      <c r="G27" s="14"/>
      <c r="H27" s="14">
        <f t="shared" si="0"/>
        <v>65967</v>
      </c>
    </row>
    <row r="28" spans="1:8" ht="12.75">
      <c r="A28" s="10" t="s">
        <v>57</v>
      </c>
      <c r="B28" s="10"/>
      <c r="C28" s="17" t="s">
        <v>29</v>
      </c>
      <c r="D28" s="18">
        <f>SUM(D26:D27)</f>
        <v>119301</v>
      </c>
      <c r="E28" s="18">
        <f>SUM(E26:E27)</f>
        <v>1856</v>
      </c>
      <c r="F28" s="18">
        <f>SUM(F26:F27)</f>
        <v>2085</v>
      </c>
      <c r="G28" s="18">
        <f>SUM(G26:G27)</f>
        <v>0</v>
      </c>
      <c r="H28" s="18">
        <f>SUM(H26:H27)</f>
        <v>123242</v>
      </c>
    </row>
    <row r="29" spans="1:8" ht="12.75">
      <c r="A29" s="20" t="s">
        <v>58</v>
      </c>
      <c r="B29" s="20" t="s">
        <v>59</v>
      </c>
      <c r="C29" s="21" t="s">
        <v>60</v>
      </c>
      <c r="D29" s="22">
        <v>20000</v>
      </c>
      <c r="E29" s="14"/>
      <c r="F29" s="14"/>
      <c r="G29" s="14"/>
      <c r="H29" s="14">
        <f t="shared" si="0"/>
        <v>20000</v>
      </c>
    </row>
    <row r="30" spans="1:8" ht="12.75">
      <c r="A30" s="10" t="s">
        <v>61</v>
      </c>
      <c r="B30" s="10" t="s">
        <v>62</v>
      </c>
      <c r="C30" s="15" t="s">
        <v>63</v>
      </c>
      <c r="D30" s="16">
        <v>16000</v>
      </c>
      <c r="E30" s="14">
        <v>-75</v>
      </c>
      <c r="F30" s="14"/>
      <c r="G30" s="14"/>
      <c r="H30" s="14">
        <f t="shared" si="0"/>
        <v>15925</v>
      </c>
    </row>
    <row r="31" spans="1:8" ht="12.75">
      <c r="A31" s="23" t="s">
        <v>64</v>
      </c>
      <c r="B31" s="23" t="s">
        <v>65</v>
      </c>
      <c r="C31" s="24" t="s">
        <v>66</v>
      </c>
      <c r="D31" s="25"/>
      <c r="E31" s="14">
        <v>1263</v>
      </c>
      <c r="F31" s="14"/>
      <c r="G31" s="14"/>
      <c r="H31" s="14">
        <f t="shared" si="0"/>
        <v>1263</v>
      </c>
    </row>
    <row r="32" spans="1:8" ht="12.75">
      <c r="A32" s="10" t="s">
        <v>67</v>
      </c>
      <c r="B32" s="26"/>
      <c r="C32" s="27" t="s">
        <v>68</v>
      </c>
      <c r="D32" s="28">
        <f>D15+D22+D23+D24+D28+D29+D30+D31</f>
        <v>501438</v>
      </c>
      <c r="E32" s="28">
        <f>E15+E22+E23+E24+E28+E29+E30+E31</f>
        <v>9807</v>
      </c>
      <c r="F32" s="28">
        <f>F15+F22+F23+F24+F28+F29+F30+F31</f>
        <v>6397</v>
      </c>
      <c r="G32" s="28">
        <f>G15+G22+G23+G24+G28+G29+G30+G31</f>
        <v>0</v>
      </c>
      <c r="H32" s="28">
        <f>H15+H22+H23+H24+H28+H29+H30+H31</f>
        <v>517642</v>
      </c>
    </row>
    <row r="33" spans="1:4" ht="12.75">
      <c r="A33" s="31"/>
      <c r="B33" s="32"/>
      <c r="C33" s="33"/>
      <c r="D33" s="34"/>
    </row>
    <row r="34" spans="1:4" ht="12.75">
      <c r="A34" s="31"/>
      <c r="B34" s="32"/>
      <c r="C34" s="33"/>
      <c r="D34" s="34"/>
    </row>
    <row r="35" spans="1:4" ht="12.75">
      <c r="A35" s="31"/>
      <c r="B35" s="32"/>
      <c r="C35" s="33"/>
      <c r="D35" s="34"/>
    </row>
    <row r="36" spans="1:8" ht="41.25" customHeight="1">
      <c r="A36" s="162" t="s">
        <v>6</v>
      </c>
      <c r="B36" s="162"/>
      <c r="C36" s="163" t="s">
        <v>70</v>
      </c>
      <c r="D36" s="162" t="s">
        <v>8</v>
      </c>
      <c r="E36" s="163" t="s">
        <v>9</v>
      </c>
      <c r="F36" s="163"/>
      <c r="G36" s="163"/>
      <c r="H36" s="162" t="s">
        <v>10</v>
      </c>
    </row>
    <row r="37" spans="1:8" ht="14.25" customHeight="1">
      <c r="A37" s="162"/>
      <c r="B37" s="162"/>
      <c r="C37" s="163"/>
      <c r="D37" s="162"/>
      <c r="E37" s="4">
        <v>40714</v>
      </c>
      <c r="F37" s="5" t="s">
        <v>363</v>
      </c>
      <c r="G37" s="6"/>
      <c r="H37" s="162"/>
    </row>
    <row r="38" spans="1:8" ht="12.75">
      <c r="A38" s="162"/>
      <c r="B38" s="162"/>
      <c r="C38" s="35" t="s">
        <v>11</v>
      </c>
      <c r="D38" s="8" t="s">
        <v>12</v>
      </c>
      <c r="E38" s="9" t="s">
        <v>13</v>
      </c>
      <c r="F38" s="9" t="s">
        <v>14</v>
      </c>
      <c r="G38" s="9" t="s">
        <v>15</v>
      </c>
      <c r="H38" s="9" t="s">
        <v>16</v>
      </c>
    </row>
    <row r="39" spans="1:8" ht="12.75">
      <c r="A39" s="36" t="s">
        <v>17</v>
      </c>
      <c r="B39" s="36" t="s">
        <v>18</v>
      </c>
      <c r="C39" s="37" t="s">
        <v>71</v>
      </c>
      <c r="D39" s="38">
        <f>SUM(D40:D42)</f>
        <v>351684</v>
      </c>
      <c r="E39" s="38">
        <f>SUM(E40:E42)</f>
        <v>7679</v>
      </c>
      <c r="F39" s="38">
        <f>SUM(F40:F42)</f>
        <v>5243</v>
      </c>
      <c r="G39" s="38">
        <f>SUM(G40:G42)</f>
        <v>0</v>
      </c>
      <c r="H39" s="38">
        <f>SUM(H40:H42)</f>
        <v>364606</v>
      </c>
    </row>
    <row r="40" spans="1:8" ht="12.75">
      <c r="A40" s="10" t="s">
        <v>20</v>
      </c>
      <c r="B40" s="10"/>
      <c r="C40" s="39" t="s">
        <v>72</v>
      </c>
      <c r="D40" s="16">
        <v>157312</v>
      </c>
      <c r="E40" s="14">
        <v>817</v>
      </c>
      <c r="F40" s="14">
        <v>3316</v>
      </c>
      <c r="G40" s="14"/>
      <c r="H40" s="14">
        <f aca="true" t="shared" si="1" ref="H40:H50">SUM(D40:G40)</f>
        <v>161445</v>
      </c>
    </row>
    <row r="41" spans="1:8" ht="12.75">
      <c r="A41" s="10" t="s">
        <v>22</v>
      </c>
      <c r="B41" s="10"/>
      <c r="C41" s="15" t="s">
        <v>73</v>
      </c>
      <c r="D41" s="16">
        <v>42193</v>
      </c>
      <c r="E41" s="14">
        <v>220</v>
      </c>
      <c r="F41" s="14">
        <v>-1017</v>
      </c>
      <c r="G41" s="14"/>
      <c r="H41" s="14">
        <f t="shared" si="1"/>
        <v>41396</v>
      </c>
    </row>
    <row r="42" spans="1:8" ht="12.75">
      <c r="A42" s="10" t="s">
        <v>24</v>
      </c>
      <c r="B42" s="10"/>
      <c r="C42" s="15" t="s">
        <v>74</v>
      </c>
      <c r="D42" s="16">
        <v>152179</v>
      </c>
      <c r="E42" s="14">
        <v>6642</v>
      </c>
      <c r="F42" s="14">
        <v>2944</v>
      </c>
      <c r="G42" s="14"/>
      <c r="H42" s="14">
        <f t="shared" si="1"/>
        <v>161765</v>
      </c>
    </row>
    <row r="43" spans="1:8" ht="12.75">
      <c r="A43" s="10" t="s">
        <v>26</v>
      </c>
      <c r="B43" s="10" t="s">
        <v>31</v>
      </c>
      <c r="C43" s="17" t="s">
        <v>75</v>
      </c>
      <c r="D43" s="18">
        <v>16690</v>
      </c>
      <c r="E43" s="14">
        <v>574</v>
      </c>
      <c r="F43" s="14">
        <v>977</v>
      </c>
      <c r="G43" s="14"/>
      <c r="H43" s="14">
        <f t="shared" si="1"/>
        <v>18241</v>
      </c>
    </row>
    <row r="44" spans="1:8" ht="12.75">
      <c r="A44" s="10" t="s">
        <v>28</v>
      </c>
      <c r="B44" s="10" t="s">
        <v>45</v>
      </c>
      <c r="C44" s="17" t="s">
        <v>76</v>
      </c>
      <c r="D44" s="18">
        <v>6086</v>
      </c>
      <c r="E44" s="14">
        <v>178</v>
      </c>
      <c r="F44" s="14"/>
      <c r="G44" s="14"/>
      <c r="H44" s="14">
        <f t="shared" si="1"/>
        <v>6264</v>
      </c>
    </row>
    <row r="45" spans="1:8" ht="12.75">
      <c r="A45" s="10" t="s">
        <v>30</v>
      </c>
      <c r="B45" s="10" t="s">
        <v>48</v>
      </c>
      <c r="C45" s="40" t="s">
        <v>77</v>
      </c>
      <c r="D45" s="30">
        <v>110934</v>
      </c>
      <c r="E45" s="14"/>
      <c r="F45" s="14">
        <v>1611</v>
      </c>
      <c r="G45" s="14"/>
      <c r="H45" s="14">
        <f t="shared" si="1"/>
        <v>112545</v>
      </c>
    </row>
    <row r="46" spans="1:8" ht="12.75">
      <c r="A46" s="10" t="s">
        <v>33</v>
      </c>
      <c r="B46" s="10" t="s">
        <v>51</v>
      </c>
      <c r="C46" s="17" t="s">
        <v>78</v>
      </c>
      <c r="D46" s="18">
        <v>12198</v>
      </c>
      <c r="E46" s="14"/>
      <c r="F46" s="14"/>
      <c r="G46" s="14"/>
      <c r="H46" s="14">
        <f t="shared" si="1"/>
        <v>12198</v>
      </c>
    </row>
    <row r="47" spans="1:8" ht="12.75">
      <c r="A47" s="10" t="s">
        <v>35</v>
      </c>
      <c r="B47" s="10" t="s">
        <v>59</v>
      </c>
      <c r="C47" s="17" t="s">
        <v>79</v>
      </c>
      <c r="D47" s="18">
        <v>3846</v>
      </c>
      <c r="E47" s="14">
        <v>1376</v>
      </c>
      <c r="F47" s="14">
        <v>-1434</v>
      </c>
      <c r="G47" s="14"/>
      <c r="H47" s="14">
        <f t="shared" si="1"/>
        <v>3788</v>
      </c>
    </row>
    <row r="48" spans="1:8" ht="12.75">
      <c r="A48" s="10" t="s">
        <v>37</v>
      </c>
      <c r="B48" s="10"/>
      <c r="C48" s="17" t="s">
        <v>80</v>
      </c>
      <c r="D48" s="18">
        <v>0</v>
      </c>
      <c r="E48" s="14"/>
      <c r="F48" s="14"/>
      <c r="G48" s="14"/>
      <c r="H48" s="14">
        <f t="shared" si="1"/>
        <v>0</v>
      </c>
    </row>
    <row r="49" spans="1:8" ht="12.75">
      <c r="A49" s="10" t="s">
        <v>39</v>
      </c>
      <c r="B49" s="10"/>
      <c r="C49" s="17" t="s">
        <v>81</v>
      </c>
      <c r="D49" s="18">
        <v>0</v>
      </c>
      <c r="E49" s="14"/>
      <c r="F49" s="14"/>
      <c r="G49" s="14"/>
      <c r="H49" s="14">
        <f t="shared" si="1"/>
        <v>0</v>
      </c>
    </row>
    <row r="50" spans="1:8" ht="13.5" customHeight="1">
      <c r="A50" s="10" t="s">
        <v>41</v>
      </c>
      <c r="B50" s="10"/>
      <c r="C50" s="17" t="s">
        <v>82</v>
      </c>
      <c r="D50" s="18">
        <v>0</v>
      </c>
      <c r="E50" s="14"/>
      <c r="F50" s="14"/>
      <c r="G50" s="14"/>
      <c r="H50" s="14">
        <f t="shared" si="1"/>
        <v>0</v>
      </c>
    </row>
    <row r="51" spans="1:8" ht="12.75">
      <c r="A51" s="10" t="s">
        <v>44</v>
      </c>
      <c r="B51" s="41"/>
      <c r="C51" s="42" t="s">
        <v>83</v>
      </c>
      <c r="D51" s="28">
        <f>+D46+D45+D44+D43+D39+D48+D47+D49+D50</f>
        <v>501438</v>
      </c>
      <c r="E51" s="28">
        <f>+E46+E45+E44+E43+E39+E48+E47+E49+E50</f>
        <v>9807</v>
      </c>
      <c r="F51" s="28">
        <f>+F46+F45+F44+F43+F39+F48+F47+F49+F50</f>
        <v>6397</v>
      </c>
      <c r="G51" s="28">
        <f>+G46+G45+G44+G43+G39+G48+G47+G49+G50</f>
        <v>0</v>
      </c>
      <c r="H51" s="28">
        <f>+H46+H45+H44+H43+H39+H48+H47+H49+H50</f>
        <v>517642</v>
      </c>
    </row>
  </sheetData>
  <sheetProtection selectLockedCells="1" selectUnlockedCells="1"/>
  <mergeCells count="14">
    <mergeCell ref="A7:B9"/>
    <mergeCell ref="C7:C8"/>
    <mergeCell ref="D7:D8"/>
    <mergeCell ref="E7:G7"/>
    <mergeCell ref="A1:H1"/>
    <mergeCell ref="A2:H2"/>
    <mergeCell ref="A3:H3"/>
    <mergeCell ref="A4:H4"/>
    <mergeCell ref="H7:H8"/>
    <mergeCell ref="A36:B38"/>
    <mergeCell ref="C36:C37"/>
    <mergeCell ref="D36:D37"/>
    <mergeCell ref="E36:G36"/>
    <mergeCell ref="H36:H37"/>
  </mergeCells>
  <printOptions/>
  <pageMargins left="0.39375" right="0.39375" top="1.0805555555555555" bottom="0.8861111111111111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showGridLines="0" zoomScalePageLayoutView="0" workbookViewId="0" topLeftCell="A1">
      <selection activeCell="G7" sqref="G7"/>
    </sheetView>
  </sheetViews>
  <sheetFormatPr defaultColWidth="11.7109375" defaultRowHeight="12.75"/>
  <cols>
    <col min="1" max="1" width="3.140625" style="1" customWidth="1"/>
    <col min="2" max="2" width="3.7109375" style="45" customWidth="1"/>
    <col min="3" max="3" width="42.57421875" style="1" customWidth="1"/>
    <col min="4" max="4" width="11.8515625" style="1" customWidth="1"/>
    <col min="5" max="5" width="7.8515625" style="1" customWidth="1"/>
    <col min="6" max="6" width="8.140625" style="1" customWidth="1"/>
    <col min="7" max="7" width="7.140625" style="1" customWidth="1"/>
    <col min="8" max="8" width="10.421875" style="1" customWidth="1"/>
    <col min="9" max="16384" width="11.7109375" style="1" customWidth="1"/>
  </cols>
  <sheetData>
    <row r="1" spans="1:8" ht="12.75">
      <c r="A1" s="160" t="s">
        <v>85</v>
      </c>
      <c r="B1" s="160"/>
      <c r="C1" s="160"/>
      <c r="D1" s="160"/>
      <c r="E1" s="160"/>
      <c r="F1" s="160"/>
      <c r="G1" s="160"/>
      <c r="H1" s="160"/>
    </row>
    <row r="2" spans="1:8" ht="12.75">
      <c r="A2" s="160" t="s">
        <v>1</v>
      </c>
      <c r="B2" s="160"/>
      <c r="C2" s="160"/>
      <c r="D2" s="160"/>
      <c r="E2" s="160"/>
      <c r="F2" s="160"/>
      <c r="G2" s="160"/>
      <c r="H2" s="160"/>
    </row>
    <row r="3" spans="1:8" ht="12.75" customHeight="1">
      <c r="A3" s="166" t="s">
        <v>86</v>
      </c>
      <c r="B3" s="166"/>
      <c r="C3" s="166"/>
      <c r="D3" s="166"/>
      <c r="E3" s="166"/>
      <c r="F3" s="166"/>
      <c r="G3" s="166"/>
      <c r="H3" s="166"/>
    </row>
    <row r="4" spans="1:8" ht="12.75" customHeight="1">
      <c r="A4" s="166" t="s">
        <v>87</v>
      </c>
      <c r="B4" s="166"/>
      <c r="C4" s="166"/>
      <c r="D4" s="166"/>
      <c r="E4" s="166"/>
      <c r="F4" s="166"/>
      <c r="G4" s="166"/>
      <c r="H4" s="166"/>
    </row>
    <row r="5" spans="1:8" ht="12.75">
      <c r="A5" s="160" t="s">
        <v>5</v>
      </c>
      <c r="B5" s="160"/>
      <c r="C5" s="160"/>
      <c r="D5" s="160"/>
      <c r="E5" s="160"/>
      <c r="F5" s="160"/>
      <c r="G5" s="160"/>
      <c r="H5" s="160"/>
    </row>
    <row r="6" spans="1:8" ht="42" customHeight="1">
      <c r="A6" s="162" t="s">
        <v>6</v>
      </c>
      <c r="B6" s="162"/>
      <c r="C6" s="163" t="s">
        <v>7</v>
      </c>
      <c r="D6" s="162" t="s">
        <v>8</v>
      </c>
      <c r="E6" s="163" t="s">
        <v>9</v>
      </c>
      <c r="F6" s="163"/>
      <c r="G6" s="168"/>
      <c r="H6" s="169" t="s">
        <v>10</v>
      </c>
    </row>
    <row r="7" spans="1:8" ht="12.75" customHeight="1">
      <c r="A7" s="162"/>
      <c r="B7" s="162"/>
      <c r="C7" s="163"/>
      <c r="D7" s="162"/>
      <c r="E7" s="4">
        <v>40714</v>
      </c>
      <c r="F7" s="158">
        <v>40868</v>
      </c>
      <c r="G7" s="142"/>
      <c r="H7" s="169"/>
    </row>
    <row r="8" spans="1:8" ht="12.75">
      <c r="A8" s="162"/>
      <c r="B8" s="162"/>
      <c r="C8" s="47" t="s">
        <v>11</v>
      </c>
      <c r="D8" s="48" t="s">
        <v>14</v>
      </c>
      <c r="E8" s="14"/>
      <c r="F8" s="14"/>
      <c r="G8" s="70"/>
      <c r="H8" s="147"/>
    </row>
    <row r="9" spans="1:8" ht="12.75">
      <c r="A9" s="10" t="s">
        <v>17</v>
      </c>
      <c r="B9" s="9" t="s">
        <v>18</v>
      </c>
      <c r="C9" s="18" t="s">
        <v>19</v>
      </c>
      <c r="D9" s="49"/>
      <c r="E9" s="14"/>
      <c r="F9" s="14"/>
      <c r="G9" s="70"/>
      <c r="H9" s="147"/>
    </row>
    <row r="10" spans="1:8" ht="12.75">
      <c r="A10" s="10" t="s">
        <v>20</v>
      </c>
      <c r="B10" s="50" t="s">
        <v>17</v>
      </c>
      <c r="C10" s="30" t="s">
        <v>21</v>
      </c>
      <c r="D10" s="49">
        <v>100</v>
      </c>
      <c r="E10" s="14"/>
      <c r="F10" s="14"/>
      <c r="G10" s="70"/>
      <c r="H10" s="147">
        <f>SUM(D10:G10)</f>
        <v>100</v>
      </c>
    </row>
    <row r="11" spans="1:8" ht="12.75">
      <c r="A11" s="10" t="s">
        <v>22</v>
      </c>
      <c r="B11" s="41"/>
      <c r="C11" s="28" t="s">
        <v>88</v>
      </c>
      <c r="D11" s="51">
        <f>SUM(D10)</f>
        <v>100</v>
      </c>
      <c r="E11" s="51">
        <f>SUM(E10)</f>
        <v>0</v>
      </c>
      <c r="F11" s="51">
        <f>SUM(F10)</f>
        <v>0</v>
      </c>
      <c r="G11" s="51">
        <f>SUM(G10)</f>
        <v>0</v>
      </c>
      <c r="H11" s="141">
        <f>SUM(H10)</f>
        <v>100</v>
      </c>
    </row>
    <row r="12" spans="1:8" ht="12.75">
      <c r="A12" s="10" t="s">
        <v>24</v>
      </c>
      <c r="B12" s="50" t="s">
        <v>20</v>
      </c>
      <c r="C12" s="30" t="s">
        <v>23</v>
      </c>
      <c r="D12" s="49"/>
      <c r="E12" s="14"/>
      <c r="F12" s="14"/>
      <c r="G12" s="70"/>
      <c r="H12" s="147"/>
    </row>
    <row r="13" spans="1:8" ht="12.75">
      <c r="A13" s="10" t="s">
        <v>26</v>
      </c>
      <c r="B13" s="10"/>
      <c r="C13" s="16" t="s">
        <v>89</v>
      </c>
      <c r="D13" s="49">
        <v>727</v>
      </c>
      <c r="E13" s="14"/>
      <c r="F13" s="14"/>
      <c r="G13" s="70"/>
      <c r="H13" s="147">
        <f>SUM(D13:G13)</f>
        <v>727</v>
      </c>
    </row>
    <row r="14" spans="1:8" ht="12.75">
      <c r="A14" s="10" t="s">
        <v>28</v>
      </c>
      <c r="B14" s="10"/>
      <c r="C14" s="52" t="s">
        <v>90</v>
      </c>
      <c r="D14" s="49">
        <v>440</v>
      </c>
      <c r="E14" s="14"/>
      <c r="F14" s="14"/>
      <c r="G14" s="70"/>
      <c r="H14" s="147">
        <f>SUM(D14:G14)</f>
        <v>440</v>
      </c>
    </row>
    <row r="15" spans="1:8" ht="12.75">
      <c r="A15" s="10" t="s">
        <v>30</v>
      </c>
      <c r="B15" s="10"/>
      <c r="C15" s="52" t="s">
        <v>91</v>
      </c>
      <c r="D15" s="49">
        <v>292</v>
      </c>
      <c r="E15" s="14"/>
      <c r="F15" s="14"/>
      <c r="G15" s="70"/>
      <c r="H15" s="147">
        <f>SUM(D15:G15)</f>
        <v>292</v>
      </c>
    </row>
    <row r="16" spans="1:8" ht="12.75">
      <c r="A16" s="10" t="s">
        <v>33</v>
      </c>
      <c r="B16" s="41"/>
      <c r="C16" s="28" t="s">
        <v>92</v>
      </c>
      <c r="D16" s="51">
        <f>SUM(D13:D15)</f>
        <v>1459</v>
      </c>
      <c r="E16" s="51">
        <f>SUM(E13:E15)</f>
        <v>0</v>
      </c>
      <c r="F16" s="51">
        <f>SUM(F13:F15)</f>
        <v>0</v>
      </c>
      <c r="G16" s="51">
        <f>SUM(G13:G15)</f>
        <v>0</v>
      </c>
      <c r="H16" s="141">
        <f>SUM(H13:H15)</f>
        <v>1459</v>
      </c>
    </row>
    <row r="17" spans="1:8" ht="12.75">
      <c r="A17" s="10" t="s">
        <v>35</v>
      </c>
      <c r="B17" s="10"/>
      <c r="C17" s="52" t="s">
        <v>93</v>
      </c>
      <c r="D17" s="49">
        <v>3390</v>
      </c>
      <c r="E17" s="14"/>
      <c r="F17" s="14"/>
      <c r="G17" s="70"/>
      <c r="H17" s="147">
        <f>SUM(D17:G17)</f>
        <v>3390</v>
      </c>
    </row>
    <row r="18" spans="1:8" ht="12.75">
      <c r="A18" s="10" t="s">
        <v>37</v>
      </c>
      <c r="B18" s="10"/>
      <c r="C18" s="16" t="s">
        <v>94</v>
      </c>
      <c r="D18" s="49">
        <v>4093</v>
      </c>
      <c r="E18" s="14"/>
      <c r="F18" s="14"/>
      <c r="G18" s="70"/>
      <c r="H18" s="147">
        <f>SUM(D18:G18)</f>
        <v>4093</v>
      </c>
    </row>
    <row r="19" spans="1:8" ht="12.75">
      <c r="A19" s="10" t="s">
        <v>39</v>
      </c>
      <c r="B19" s="10"/>
      <c r="C19" s="16" t="s">
        <v>95</v>
      </c>
      <c r="D19" s="49">
        <v>8590</v>
      </c>
      <c r="E19" s="14"/>
      <c r="F19" s="14"/>
      <c r="G19" s="70"/>
      <c r="H19" s="147">
        <f>SUM(D19:G19)</f>
        <v>8590</v>
      </c>
    </row>
    <row r="20" spans="1:8" ht="12.75">
      <c r="A20" s="10" t="s">
        <v>41</v>
      </c>
      <c r="B20" s="10"/>
      <c r="C20" s="16" t="s">
        <v>96</v>
      </c>
      <c r="D20" s="49">
        <v>320</v>
      </c>
      <c r="E20" s="14"/>
      <c r="F20" s="14"/>
      <c r="G20" s="70"/>
      <c r="H20" s="147">
        <f>SUM(D20:G20)</f>
        <v>320</v>
      </c>
    </row>
    <row r="21" spans="1:8" ht="12.75">
      <c r="A21" s="10" t="s">
        <v>43</v>
      </c>
      <c r="B21" s="10"/>
      <c r="C21" s="16" t="s">
        <v>91</v>
      </c>
      <c r="D21" s="49">
        <v>4098</v>
      </c>
      <c r="E21" s="14"/>
      <c r="F21" s="14"/>
      <c r="G21" s="70"/>
      <c r="H21" s="147">
        <f>SUM(D21:G21)</f>
        <v>4098</v>
      </c>
    </row>
    <row r="22" spans="1:8" ht="12.75">
      <c r="A22" s="10" t="s">
        <v>44</v>
      </c>
      <c r="B22" s="41"/>
      <c r="C22" s="28" t="s">
        <v>97</v>
      </c>
      <c r="D22" s="51">
        <f>SUM(D17:D21)</f>
        <v>20491</v>
      </c>
      <c r="E22" s="51">
        <f>SUM(E17:E21)</f>
        <v>0</v>
      </c>
      <c r="F22" s="51">
        <f>SUM(F17:F21)</f>
        <v>0</v>
      </c>
      <c r="G22" s="51">
        <f>SUM(G17:G21)</f>
        <v>0</v>
      </c>
      <c r="H22" s="141">
        <f>SUM(H17:H21)</f>
        <v>20491</v>
      </c>
    </row>
    <row r="23" spans="1:8" ht="12.75">
      <c r="A23" s="10" t="s">
        <v>47</v>
      </c>
      <c r="B23" s="10"/>
      <c r="C23" s="16" t="s">
        <v>98</v>
      </c>
      <c r="D23" s="49">
        <v>5632</v>
      </c>
      <c r="E23" s="14"/>
      <c r="F23" s="14"/>
      <c r="G23" s="70"/>
      <c r="H23" s="147">
        <f>SUM(D23:G23)</f>
        <v>5632</v>
      </c>
    </row>
    <row r="24" spans="1:8" ht="12.75">
      <c r="A24" s="10" t="s">
        <v>50</v>
      </c>
      <c r="B24" s="10"/>
      <c r="C24" s="16" t="s">
        <v>91</v>
      </c>
      <c r="D24" s="49">
        <v>1408</v>
      </c>
      <c r="E24" s="14"/>
      <c r="F24" s="14"/>
      <c r="G24" s="70"/>
      <c r="H24" s="147">
        <f>SUM(D24:G24)</f>
        <v>1408</v>
      </c>
    </row>
    <row r="25" spans="1:8" ht="12.75">
      <c r="A25" s="10" t="s">
        <v>53</v>
      </c>
      <c r="B25" s="41"/>
      <c r="C25" s="28" t="s">
        <v>99</v>
      </c>
      <c r="D25" s="51">
        <f>SUM(D23:D24)</f>
        <v>7040</v>
      </c>
      <c r="E25" s="51">
        <f>SUM(E23:E24)</f>
        <v>0</v>
      </c>
      <c r="F25" s="51">
        <f>SUM(F23:F24)</f>
        <v>0</v>
      </c>
      <c r="G25" s="51">
        <f>SUM(G23:G24)</f>
        <v>0</v>
      </c>
      <c r="H25" s="141">
        <f>SUM(H23:H24)</f>
        <v>7040</v>
      </c>
    </row>
    <row r="26" spans="1:8" ht="12.75">
      <c r="A26" s="10" t="s">
        <v>55</v>
      </c>
      <c r="B26" s="10"/>
      <c r="C26" s="16" t="s">
        <v>100</v>
      </c>
      <c r="D26" s="49">
        <v>400</v>
      </c>
      <c r="E26" s="14"/>
      <c r="F26" s="14"/>
      <c r="G26" s="70"/>
      <c r="H26" s="147">
        <f aca="true" t="shared" si="0" ref="H26:H40">SUM(D26:G26)</f>
        <v>400</v>
      </c>
    </row>
    <row r="27" spans="1:8" ht="12.75">
      <c r="A27" s="10" t="s">
        <v>57</v>
      </c>
      <c r="B27" s="10"/>
      <c r="C27" s="16" t="s">
        <v>101</v>
      </c>
      <c r="D27" s="49">
        <v>150</v>
      </c>
      <c r="E27" s="14"/>
      <c r="F27" s="14"/>
      <c r="G27" s="70"/>
      <c r="H27" s="147">
        <f t="shared" si="0"/>
        <v>150</v>
      </c>
    </row>
    <row r="28" spans="1:8" ht="12.75">
      <c r="A28" s="10" t="s">
        <v>58</v>
      </c>
      <c r="B28" s="10"/>
      <c r="C28" s="16" t="s">
        <v>102</v>
      </c>
      <c r="D28" s="49">
        <v>150</v>
      </c>
      <c r="E28" s="14"/>
      <c r="F28" s="14"/>
      <c r="G28" s="70"/>
      <c r="H28" s="147">
        <f t="shared" si="0"/>
        <v>150</v>
      </c>
    </row>
    <row r="29" spans="1:8" ht="12.75">
      <c r="A29" s="10" t="s">
        <v>61</v>
      </c>
      <c r="B29" s="10"/>
      <c r="C29" s="14" t="s">
        <v>348</v>
      </c>
      <c r="D29" s="49"/>
      <c r="E29" s="14"/>
      <c r="F29" s="14">
        <v>150</v>
      </c>
      <c r="G29" s="70"/>
      <c r="H29" s="147">
        <f t="shared" si="0"/>
        <v>150</v>
      </c>
    </row>
    <row r="30" spans="1:8" ht="12.75">
      <c r="A30" s="10" t="s">
        <v>64</v>
      </c>
      <c r="B30" s="10"/>
      <c r="C30" s="16" t="s">
        <v>103</v>
      </c>
      <c r="D30" s="49">
        <v>100</v>
      </c>
      <c r="E30" s="14"/>
      <c r="F30" s="14"/>
      <c r="G30" s="70"/>
      <c r="H30" s="147">
        <f t="shared" si="0"/>
        <v>100</v>
      </c>
    </row>
    <row r="31" spans="1:8" ht="12.75">
      <c r="A31" s="10" t="s">
        <v>67</v>
      </c>
      <c r="B31" s="10"/>
      <c r="C31" s="16" t="s">
        <v>104</v>
      </c>
      <c r="D31" s="49">
        <v>100</v>
      </c>
      <c r="E31" s="14"/>
      <c r="F31" s="14"/>
      <c r="G31" s="70"/>
      <c r="H31" s="147">
        <f t="shared" si="0"/>
        <v>100</v>
      </c>
    </row>
    <row r="32" spans="1:8" ht="12.75">
      <c r="A32" s="10" t="s">
        <v>69</v>
      </c>
      <c r="B32" s="10"/>
      <c r="C32" s="16" t="s">
        <v>105</v>
      </c>
      <c r="D32" s="49">
        <v>18000</v>
      </c>
      <c r="E32" s="14"/>
      <c r="F32" s="14"/>
      <c r="G32" s="70"/>
      <c r="H32" s="147">
        <f t="shared" si="0"/>
        <v>18000</v>
      </c>
    </row>
    <row r="33" spans="1:8" ht="12.75">
      <c r="A33" s="10" t="s">
        <v>107</v>
      </c>
      <c r="B33" s="10"/>
      <c r="C33" s="16" t="s">
        <v>106</v>
      </c>
      <c r="D33" s="49">
        <v>800</v>
      </c>
      <c r="E33" s="14"/>
      <c r="F33" s="14"/>
      <c r="G33" s="70"/>
      <c r="H33" s="147">
        <f t="shared" si="0"/>
        <v>800</v>
      </c>
    </row>
    <row r="34" spans="1:8" ht="12.75">
      <c r="A34" s="10" t="s">
        <v>109</v>
      </c>
      <c r="B34" s="10"/>
      <c r="C34" s="16" t="s">
        <v>108</v>
      </c>
      <c r="D34" s="49">
        <v>150</v>
      </c>
      <c r="E34" s="14"/>
      <c r="F34" s="14"/>
      <c r="G34" s="70"/>
      <c r="H34" s="147">
        <f t="shared" si="0"/>
        <v>150</v>
      </c>
    </row>
    <row r="35" spans="1:8" ht="12.75">
      <c r="A35" s="10" t="s">
        <v>111</v>
      </c>
      <c r="B35" s="10"/>
      <c r="C35" s="16" t="s">
        <v>110</v>
      </c>
      <c r="D35" s="49">
        <v>0</v>
      </c>
      <c r="E35" s="14"/>
      <c r="F35" s="14"/>
      <c r="G35" s="70"/>
      <c r="H35" s="147">
        <f t="shared" si="0"/>
        <v>0</v>
      </c>
    </row>
    <row r="36" spans="1:8" ht="12.75">
      <c r="A36" s="10" t="s">
        <v>113</v>
      </c>
      <c r="B36" s="10"/>
      <c r="C36" s="16" t="s">
        <v>112</v>
      </c>
      <c r="D36" s="49">
        <v>350</v>
      </c>
      <c r="E36" s="14"/>
      <c r="F36" s="14"/>
      <c r="G36" s="70"/>
      <c r="H36" s="147">
        <f t="shared" si="0"/>
        <v>350</v>
      </c>
    </row>
    <row r="37" spans="1:8" ht="12.75">
      <c r="A37" s="10" t="s">
        <v>115</v>
      </c>
      <c r="B37" s="10"/>
      <c r="C37" s="16" t="s">
        <v>114</v>
      </c>
      <c r="D37" s="49">
        <v>33750</v>
      </c>
      <c r="E37" s="14"/>
      <c r="F37" s="14"/>
      <c r="G37" s="70"/>
      <c r="H37" s="147">
        <f t="shared" si="0"/>
        <v>33750</v>
      </c>
    </row>
    <row r="38" spans="1:8" ht="12.75">
      <c r="A38" s="10" t="s">
        <v>117</v>
      </c>
      <c r="B38" s="10"/>
      <c r="C38" s="16" t="s">
        <v>116</v>
      </c>
      <c r="D38" s="49">
        <v>2000</v>
      </c>
      <c r="E38" s="14"/>
      <c r="F38" s="14"/>
      <c r="G38" s="70"/>
      <c r="H38" s="147">
        <f t="shared" si="0"/>
        <v>2000</v>
      </c>
    </row>
    <row r="39" spans="1:8" ht="12.75">
      <c r="A39" s="10" t="s">
        <v>119</v>
      </c>
      <c r="B39" s="10"/>
      <c r="C39" s="16" t="s">
        <v>118</v>
      </c>
      <c r="D39" s="49">
        <v>0</v>
      </c>
      <c r="E39" s="14"/>
      <c r="F39" s="14"/>
      <c r="G39" s="70"/>
      <c r="H39" s="147">
        <f t="shared" si="0"/>
        <v>0</v>
      </c>
    </row>
    <row r="40" spans="1:8" ht="12.75">
      <c r="A40" s="10" t="s">
        <v>120</v>
      </c>
      <c r="B40" s="10"/>
      <c r="C40" s="16" t="s">
        <v>91</v>
      </c>
      <c r="D40" s="49">
        <v>14000</v>
      </c>
      <c r="E40" s="14"/>
      <c r="F40" s="14"/>
      <c r="G40" s="70"/>
      <c r="H40" s="147">
        <f t="shared" si="0"/>
        <v>14000</v>
      </c>
    </row>
    <row r="41" spans="1:8" ht="12.75">
      <c r="A41" s="10" t="s">
        <v>122</v>
      </c>
      <c r="B41" s="41"/>
      <c r="C41" s="28" t="s">
        <v>121</v>
      </c>
      <c r="D41" s="53">
        <f>SUM(D26:D39)</f>
        <v>55950</v>
      </c>
      <c r="E41" s="53">
        <f>SUM(E26:E39)</f>
        <v>0</v>
      </c>
      <c r="F41" s="53">
        <f>SUM(F26:F39)</f>
        <v>150</v>
      </c>
      <c r="G41" s="53">
        <f>SUM(G26:G39)</f>
        <v>0</v>
      </c>
      <c r="H41" s="153">
        <f>SUM(H26:H39)</f>
        <v>56100</v>
      </c>
    </row>
    <row r="42" spans="1:8" ht="12.75">
      <c r="A42" s="10" t="s">
        <v>124</v>
      </c>
      <c r="B42" s="10"/>
      <c r="C42" s="18" t="s">
        <v>123</v>
      </c>
      <c r="D42" s="54">
        <f>D13+D14+D17+D18+D19+D20+D23+D41</f>
        <v>79142</v>
      </c>
      <c r="E42" s="54">
        <f>E13+E14+E17+E18+E19+E20+E23+E41</f>
        <v>0</v>
      </c>
      <c r="F42" s="54">
        <f>F13+F14+F17+F18+F19+F20+F23+F41</f>
        <v>150</v>
      </c>
      <c r="G42" s="54">
        <f>G13+G14+G17+G18+G19+G20+G23+G41</f>
        <v>0</v>
      </c>
      <c r="H42" s="148">
        <f>H13+H14+H17+H18+H19+H20+H23+H41</f>
        <v>79292</v>
      </c>
    </row>
    <row r="43" spans="1:8" ht="12.75">
      <c r="A43" s="10" t="s">
        <v>126</v>
      </c>
      <c r="B43" s="10" t="s">
        <v>22</v>
      </c>
      <c r="C43" s="18" t="s">
        <v>125</v>
      </c>
      <c r="D43" s="54">
        <f>D15+D21+D24+D40</f>
        <v>19798</v>
      </c>
      <c r="E43" s="54">
        <f>E15+E21+E24+E40</f>
        <v>0</v>
      </c>
      <c r="F43" s="54">
        <f>F15+F21+F24+F40</f>
        <v>0</v>
      </c>
      <c r="G43" s="54">
        <f>G15+G21+G24+G40</f>
        <v>0</v>
      </c>
      <c r="H43" s="148">
        <f>H15+H21+H24+H40</f>
        <v>19798</v>
      </c>
    </row>
    <row r="44" spans="1:8" ht="12.75">
      <c r="A44" s="10" t="s">
        <v>128</v>
      </c>
      <c r="B44" s="10" t="s">
        <v>24</v>
      </c>
      <c r="C44" s="18" t="s">
        <v>127</v>
      </c>
      <c r="D44" s="54">
        <v>500</v>
      </c>
      <c r="E44" s="14"/>
      <c r="F44" s="14"/>
      <c r="G44" s="70"/>
      <c r="H44" s="147">
        <f>SUM(D44:G44)</f>
        <v>500</v>
      </c>
    </row>
    <row r="45" spans="1:8" ht="12.75">
      <c r="A45" s="10" t="s">
        <v>130</v>
      </c>
      <c r="B45" s="41"/>
      <c r="C45" s="28" t="s">
        <v>129</v>
      </c>
      <c r="D45" s="51">
        <f>D44+D43+D42+D11</f>
        <v>99540</v>
      </c>
      <c r="E45" s="51">
        <f>E44+E43+E42+E11</f>
        <v>0</v>
      </c>
      <c r="F45" s="51">
        <f>F44+F43+F42+F11</f>
        <v>150</v>
      </c>
      <c r="G45" s="51">
        <f>G44+G43+G42+G11</f>
        <v>0</v>
      </c>
      <c r="H45" s="141">
        <f>H44+H43+H42+H11</f>
        <v>99690</v>
      </c>
    </row>
    <row r="46" spans="1:8" ht="12.75">
      <c r="A46" s="10" t="s">
        <v>132</v>
      </c>
      <c r="B46" s="10" t="s">
        <v>31</v>
      </c>
      <c r="C46" s="18" t="s">
        <v>131</v>
      </c>
      <c r="D46" s="49"/>
      <c r="E46" s="14"/>
      <c r="F46" s="14"/>
      <c r="G46" s="70"/>
      <c r="H46" s="147"/>
    </row>
    <row r="47" spans="1:8" ht="12.75">
      <c r="A47" s="10" t="s">
        <v>133</v>
      </c>
      <c r="B47" s="10" t="s">
        <v>17</v>
      </c>
      <c r="C47" s="18" t="s">
        <v>34</v>
      </c>
      <c r="D47" s="49"/>
      <c r="E47" s="14"/>
      <c r="F47" s="14"/>
      <c r="G47" s="70"/>
      <c r="H47" s="147"/>
    </row>
    <row r="48" spans="1:8" ht="12.75">
      <c r="A48" s="10" t="s">
        <v>135</v>
      </c>
      <c r="B48" s="10"/>
      <c r="C48" s="16" t="s">
        <v>134</v>
      </c>
      <c r="D48" s="49">
        <v>45100</v>
      </c>
      <c r="E48" s="14"/>
      <c r="F48" s="14"/>
      <c r="G48" s="70"/>
      <c r="H48" s="147">
        <f>SUM(D48:G48)</f>
        <v>45100</v>
      </c>
    </row>
    <row r="49" spans="1:8" ht="12.75">
      <c r="A49" s="10" t="s">
        <v>137</v>
      </c>
      <c r="B49" s="10"/>
      <c r="C49" s="16" t="s">
        <v>136</v>
      </c>
      <c r="D49" s="49">
        <v>12300</v>
      </c>
      <c r="E49" s="14"/>
      <c r="F49" s="14"/>
      <c r="G49" s="70"/>
      <c r="H49" s="147">
        <f>SUM(D49:G49)</f>
        <v>12300</v>
      </c>
    </row>
    <row r="50" spans="1:8" ht="12.75">
      <c r="A50" s="10" t="s">
        <v>139</v>
      </c>
      <c r="B50" s="10"/>
      <c r="C50" s="16" t="s">
        <v>138</v>
      </c>
      <c r="D50" s="49">
        <v>19000</v>
      </c>
      <c r="E50" s="14"/>
      <c r="F50" s="14"/>
      <c r="G50" s="70"/>
      <c r="H50" s="147">
        <f>SUM(D50:G50)</f>
        <v>19000</v>
      </c>
    </row>
    <row r="51" spans="1:8" ht="12.75">
      <c r="A51" s="10" t="s">
        <v>141</v>
      </c>
      <c r="B51" s="10"/>
      <c r="C51" s="16" t="s">
        <v>140</v>
      </c>
      <c r="D51" s="49">
        <v>11000</v>
      </c>
      <c r="E51" s="14"/>
      <c r="F51" s="14"/>
      <c r="G51" s="70"/>
      <c r="H51" s="147">
        <f>SUM(D51:G51)</f>
        <v>11000</v>
      </c>
    </row>
    <row r="52" spans="1:8" ht="12.75">
      <c r="A52" s="10" t="s">
        <v>142</v>
      </c>
      <c r="B52" s="41"/>
      <c r="C52" s="28" t="s">
        <v>29</v>
      </c>
      <c r="D52" s="51">
        <f>SUM(D48:D51)</f>
        <v>87400</v>
      </c>
      <c r="E52" s="51">
        <f>SUM(E48:E51)</f>
        <v>0</v>
      </c>
      <c r="F52" s="51">
        <f>SUM(F48:F51)</f>
        <v>0</v>
      </c>
      <c r="G52" s="51">
        <f>SUM(G48:G51)</f>
        <v>0</v>
      </c>
      <c r="H52" s="141">
        <f>SUM(H48:H51)</f>
        <v>87400</v>
      </c>
    </row>
    <row r="53" spans="1:8" ht="12.75">
      <c r="A53" s="10" t="s">
        <v>143</v>
      </c>
      <c r="B53" s="10" t="s">
        <v>20</v>
      </c>
      <c r="C53" s="18" t="s">
        <v>36</v>
      </c>
      <c r="D53" s="49"/>
      <c r="E53" s="14"/>
      <c r="F53" s="14"/>
      <c r="G53" s="70"/>
      <c r="H53" s="147"/>
    </row>
    <row r="54" spans="1:8" ht="12.75">
      <c r="A54" s="10" t="s">
        <v>145</v>
      </c>
      <c r="B54" s="10"/>
      <c r="C54" s="16" t="s">
        <v>144</v>
      </c>
      <c r="D54" s="49">
        <v>12338</v>
      </c>
      <c r="E54" s="14"/>
      <c r="F54" s="14"/>
      <c r="G54" s="70"/>
      <c r="H54" s="147">
        <f>SUM(D54:G54)</f>
        <v>12338</v>
      </c>
    </row>
    <row r="55" spans="1:8" ht="12.75">
      <c r="A55" s="10" t="s">
        <v>147</v>
      </c>
      <c r="B55" s="10"/>
      <c r="C55" s="16" t="s">
        <v>146</v>
      </c>
      <c r="D55" s="49">
        <v>22016</v>
      </c>
      <c r="E55" s="14"/>
      <c r="F55" s="14"/>
      <c r="G55" s="70"/>
      <c r="H55" s="147">
        <f>SUM(D55:G55)</f>
        <v>22016</v>
      </c>
    </row>
    <row r="56" spans="1:8" ht="12.75">
      <c r="A56" s="10" t="s">
        <v>149</v>
      </c>
      <c r="B56" s="10"/>
      <c r="C56" s="16" t="s">
        <v>148</v>
      </c>
      <c r="D56" s="49">
        <v>7500</v>
      </c>
      <c r="E56" s="14"/>
      <c r="F56" s="14"/>
      <c r="G56" s="70"/>
      <c r="H56" s="147">
        <f>SUM(D56:G56)</f>
        <v>7500</v>
      </c>
    </row>
    <row r="57" spans="1:8" ht="12.75">
      <c r="A57" s="10" t="s">
        <v>150</v>
      </c>
      <c r="B57" s="41"/>
      <c r="C57" s="28" t="s">
        <v>29</v>
      </c>
      <c r="D57" s="51">
        <f>SUM(D54:D56)</f>
        <v>41854</v>
      </c>
      <c r="E57" s="51">
        <f>SUM(E54:E56)</f>
        <v>0</v>
      </c>
      <c r="F57" s="51">
        <f>SUM(F54:F56)</f>
        <v>0</v>
      </c>
      <c r="G57" s="51">
        <f>SUM(G54:G56)</f>
        <v>0</v>
      </c>
      <c r="H57" s="141">
        <f>SUM(H54:H56)</f>
        <v>41854</v>
      </c>
    </row>
    <row r="58" spans="1:8" ht="12.75">
      <c r="A58" s="10" t="s">
        <v>151</v>
      </c>
      <c r="B58" s="167"/>
      <c r="C58" s="167"/>
      <c r="D58" s="55"/>
      <c r="E58" s="14"/>
      <c r="F58" s="14"/>
      <c r="G58" s="70"/>
      <c r="H58" s="147" t="s">
        <v>85</v>
      </c>
    </row>
    <row r="59" spans="1:8" ht="12.75">
      <c r="A59" s="10" t="s">
        <v>152</v>
      </c>
      <c r="B59" s="10" t="s">
        <v>22</v>
      </c>
      <c r="C59" s="18" t="s">
        <v>38</v>
      </c>
      <c r="D59" s="54">
        <v>200</v>
      </c>
      <c r="E59" s="14"/>
      <c r="F59" s="14"/>
      <c r="G59" s="70"/>
      <c r="H59" s="147">
        <f>SUM(D59:G59)</f>
        <v>200</v>
      </c>
    </row>
    <row r="60" spans="1:8" ht="12.75">
      <c r="A60" s="10" t="s">
        <v>154</v>
      </c>
      <c r="B60" s="10" t="s">
        <v>24</v>
      </c>
      <c r="C60" s="18" t="s">
        <v>153</v>
      </c>
      <c r="D60" s="54">
        <v>620</v>
      </c>
      <c r="E60" s="14"/>
      <c r="F60" s="14"/>
      <c r="G60" s="70"/>
      <c r="H60" s="147">
        <f>SUM(D60:G60)</f>
        <v>620</v>
      </c>
    </row>
    <row r="61" spans="1:8" ht="12.75">
      <c r="A61" s="10" t="s">
        <v>156</v>
      </c>
      <c r="B61" s="10" t="s">
        <v>26</v>
      </c>
      <c r="C61" s="18" t="s">
        <v>155</v>
      </c>
      <c r="D61" s="54">
        <v>500</v>
      </c>
      <c r="E61" s="14"/>
      <c r="F61" s="14"/>
      <c r="G61" s="70"/>
      <c r="H61" s="147">
        <f>SUM(D61:G61)</f>
        <v>500</v>
      </c>
    </row>
    <row r="62" spans="1:8" ht="12.75">
      <c r="A62" s="10" t="s">
        <v>157</v>
      </c>
      <c r="B62" s="41"/>
      <c r="C62" s="28" t="s">
        <v>29</v>
      </c>
      <c r="D62" s="51">
        <f>D61+D60+D59+D57+D52</f>
        <v>130574</v>
      </c>
      <c r="E62" s="51">
        <f>E61+E60+E59+E57+E52</f>
        <v>0</v>
      </c>
      <c r="F62" s="51">
        <f>F61+F60+F59+F57+F52</f>
        <v>0</v>
      </c>
      <c r="G62" s="51">
        <f>G61+G60+G59+G57+G52</f>
        <v>0</v>
      </c>
      <c r="H62" s="141">
        <f>H61+H60+H59+H57+H52</f>
        <v>130574</v>
      </c>
    </row>
    <row r="63" spans="1:8" ht="12.75">
      <c r="A63" s="10" t="s">
        <v>158</v>
      </c>
      <c r="B63" s="10" t="s">
        <v>45</v>
      </c>
      <c r="C63" s="18" t="s">
        <v>46</v>
      </c>
      <c r="D63" s="49"/>
      <c r="E63" s="14"/>
      <c r="F63" s="14"/>
      <c r="G63" s="70"/>
      <c r="H63" s="147"/>
    </row>
    <row r="64" spans="1:8" ht="12.75">
      <c r="A64" s="10" t="s">
        <v>160</v>
      </c>
      <c r="B64" s="10"/>
      <c r="C64" s="16" t="s">
        <v>159</v>
      </c>
      <c r="D64" s="49">
        <v>91023</v>
      </c>
      <c r="E64" s="14">
        <v>1397</v>
      </c>
      <c r="F64" s="14"/>
      <c r="G64" s="70"/>
      <c r="H64" s="147">
        <f>SUM(D64:G64)</f>
        <v>92420</v>
      </c>
    </row>
    <row r="65" spans="1:8" ht="12.75">
      <c r="A65" s="10" t="s">
        <v>162</v>
      </c>
      <c r="B65" s="10"/>
      <c r="C65" s="16" t="s">
        <v>161</v>
      </c>
      <c r="D65" s="49">
        <v>0</v>
      </c>
      <c r="E65" s="14"/>
      <c r="F65" s="14"/>
      <c r="G65" s="70"/>
      <c r="H65" s="147">
        <f>SUM(D65:G65)</f>
        <v>0</v>
      </c>
    </row>
    <row r="66" spans="1:8" ht="12.75">
      <c r="A66" s="10" t="s">
        <v>164</v>
      </c>
      <c r="B66" s="10"/>
      <c r="C66" s="16" t="s">
        <v>163</v>
      </c>
      <c r="D66" s="49">
        <v>0</v>
      </c>
      <c r="E66" s="14">
        <v>5366</v>
      </c>
      <c r="F66" s="14">
        <v>4162</v>
      </c>
      <c r="G66" s="70"/>
      <c r="H66" s="147">
        <f>SUM(D66:G66)</f>
        <v>9528</v>
      </c>
    </row>
    <row r="67" spans="1:8" ht="12.75">
      <c r="A67" s="10" t="s">
        <v>166</v>
      </c>
      <c r="B67" s="10"/>
      <c r="C67" s="16" t="s">
        <v>165</v>
      </c>
      <c r="D67" s="49">
        <v>0</v>
      </c>
      <c r="E67" s="14"/>
      <c r="F67" s="14"/>
      <c r="G67" s="70"/>
      <c r="H67" s="147">
        <f>SUM(D67:G67)</f>
        <v>0</v>
      </c>
    </row>
    <row r="68" spans="1:8" ht="12.75">
      <c r="A68" s="10" t="s">
        <v>167</v>
      </c>
      <c r="B68" s="41"/>
      <c r="C68" s="28" t="s">
        <v>29</v>
      </c>
      <c r="D68" s="51">
        <f>D66+D65+D64+D67</f>
        <v>91023</v>
      </c>
      <c r="E68" s="51">
        <f>E66+E65+E64+E67</f>
        <v>6763</v>
      </c>
      <c r="F68" s="51">
        <f>F66+F65+F64+F67</f>
        <v>4162</v>
      </c>
      <c r="G68" s="51">
        <f>G66+G65+G64+G67</f>
        <v>0</v>
      </c>
      <c r="H68" s="141">
        <f>H66+H65+H64+H67</f>
        <v>101948</v>
      </c>
    </row>
    <row r="69" spans="1:8" ht="12.75">
      <c r="A69" s="10" t="s">
        <v>168</v>
      </c>
      <c r="B69" s="10" t="s">
        <v>48</v>
      </c>
      <c r="C69" s="18" t="s">
        <v>49</v>
      </c>
      <c r="D69" s="49"/>
      <c r="E69" s="14"/>
      <c r="F69" s="14"/>
      <c r="G69" s="70"/>
      <c r="H69" s="147"/>
    </row>
    <row r="70" spans="1:8" ht="12.75">
      <c r="A70" s="10" t="s">
        <v>256</v>
      </c>
      <c r="B70" s="10"/>
      <c r="C70" s="14" t="s">
        <v>169</v>
      </c>
      <c r="D70" s="49">
        <v>25000</v>
      </c>
      <c r="E70" s="14"/>
      <c r="F70" s="14"/>
      <c r="G70" s="70"/>
      <c r="H70" s="147">
        <f>SUM(D70:G70)</f>
        <v>25000</v>
      </c>
    </row>
    <row r="71" spans="1:8" ht="12.75">
      <c r="A71" s="10" t="s">
        <v>257</v>
      </c>
      <c r="B71" s="41"/>
      <c r="C71" s="28" t="s">
        <v>29</v>
      </c>
      <c r="D71" s="51">
        <f>D70</f>
        <v>25000</v>
      </c>
      <c r="E71" s="51">
        <f>E70</f>
        <v>0</v>
      </c>
      <c r="F71" s="51">
        <f>F70</f>
        <v>0</v>
      </c>
      <c r="G71" s="51">
        <f>G70</f>
        <v>0</v>
      </c>
      <c r="H71" s="141">
        <f>H70</f>
        <v>25000</v>
      </c>
    </row>
    <row r="72" spans="1:8" ht="12.75">
      <c r="A72" s="10" t="s">
        <v>170</v>
      </c>
      <c r="B72" s="10" t="s">
        <v>51</v>
      </c>
      <c r="C72" s="18" t="s">
        <v>172</v>
      </c>
      <c r="D72" s="49"/>
      <c r="E72" s="14"/>
      <c r="F72" s="14"/>
      <c r="G72" s="70"/>
      <c r="H72" s="147"/>
    </row>
    <row r="73" spans="1:8" ht="12.75">
      <c r="A73" s="10" t="s">
        <v>171</v>
      </c>
      <c r="B73" s="10" t="s">
        <v>17</v>
      </c>
      <c r="C73" s="18" t="s">
        <v>54</v>
      </c>
      <c r="D73" s="49"/>
      <c r="E73" s="14"/>
      <c r="F73" s="14"/>
      <c r="G73" s="70"/>
      <c r="H73" s="147"/>
    </row>
    <row r="74" spans="1:8" ht="12.75">
      <c r="A74" s="10" t="s">
        <v>173</v>
      </c>
      <c r="B74" s="16"/>
      <c r="C74" s="16" t="s">
        <v>175</v>
      </c>
      <c r="D74" s="49">
        <v>35</v>
      </c>
      <c r="E74" s="14"/>
      <c r="F74" s="14"/>
      <c r="G74" s="70"/>
      <c r="H74" s="147">
        <f aca="true" t="shared" si="1" ref="H74:H86">SUM(D74:G74)</f>
        <v>35</v>
      </c>
    </row>
    <row r="75" spans="1:8" ht="12.75">
      <c r="A75" s="10" t="s">
        <v>174</v>
      </c>
      <c r="B75" s="16"/>
      <c r="C75" s="16" t="s">
        <v>177</v>
      </c>
      <c r="D75" s="49">
        <v>2760</v>
      </c>
      <c r="E75" s="14"/>
      <c r="F75" s="14"/>
      <c r="G75" s="70"/>
      <c r="H75" s="147">
        <f t="shared" si="1"/>
        <v>2760</v>
      </c>
    </row>
    <row r="76" spans="1:8" ht="12.75">
      <c r="A76" s="10" t="s">
        <v>176</v>
      </c>
      <c r="B76" s="16"/>
      <c r="C76" s="16" t="s">
        <v>179</v>
      </c>
      <c r="D76" s="49">
        <v>26590</v>
      </c>
      <c r="E76" s="14"/>
      <c r="F76" s="14"/>
      <c r="G76" s="70"/>
      <c r="H76" s="147">
        <f t="shared" si="1"/>
        <v>26590</v>
      </c>
    </row>
    <row r="77" spans="1:8" ht="12.75">
      <c r="A77" s="10" t="s">
        <v>178</v>
      </c>
      <c r="B77" s="16"/>
      <c r="C77" s="16" t="s">
        <v>181</v>
      </c>
      <c r="D77" s="49">
        <v>1510</v>
      </c>
      <c r="E77" s="14"/>
      <c r="F77" s="14"/>
      <c r="G77" s="70"/>
      <c r="H77" s="147">
        <f t="shared" si="1"/>
        <v>1510</v>
      </c>
    </row>
    <row r="78" spans="1:8" ht="12.75">
      <c r="A78" s="10" t="s">
        <v>180</v>
      </c>
      <c r="B78" s="16"/>
      <c r="C78" s="16" t="s">
        <v>183</v>
      </c>
      <c r="D78" s="49">
        <v>1435</v>
      </c>
      <c r="E78" s="14">
        <v>4458</v>
      </c>
      <c r="F78" s="14"/>
      <c r="G78" s="70"/>
      <c r="H78" s="147">
        <f t="shared" si="1"/>
        <v>5893</v>
      </c>
    </row>
    <row r="79" spans="1:8" ht="12.75">
      <c r="A79" s="10" t="s">
        <v>182</v>
      </c>
      <c r="B79" s="16"/>
      <c r="C79" s="16" t="s">
        <v>185</v>
      </c>
      <c r="D79" s="49">
        <v>13751</v>
      </c>
      <c r="E79" s="14"/>
      <c r="F79" s="14"/>
      <c r="G79" s="70"/>
      <c r="H79" s="147">
        <f t="shared" si="1"/>
        <v>13751</v>
      </c>
    </row>
    <row r="80" spans="1:8" ht="12.75">
      <c r="A80" s="10" t="s">
        <v>186</v>
      </c>
      <c r="B80" s="16"/>
      <c r="C80" s="16" t="s">
        <v>188</v>
      </c>
      <c r="D80" s="49">
        <v>47</v>
      </c>
      <c r="E80" s="14"/>
      <c r="F80" s="14">
        <v>2534</v>
      </c>
      <c r="G80" s="70"/>
      <c r="H80" s="147">
        <f t="shared" si="1"/>
        <v>2581</v>
      </c>
    </row>
    <row r="81" spans="1:8" ht="12.75">
      <c r="A81" s="10" t="s">
        <v>187</v>
      </c>
      <c r="B81" s="16"/>
      <c r="C81" s="16" t="s">
        <v>190</v>
      </c>
      <c r="D81" s="49">
        <v>5117</v>
      </c>
      <c r="E81" s="14">
        <v>-1813</v>
      </c>
      <c r="F81" s="14">
        <v>-1813</v>
      </c>
      <c r="G81" s="70"/>
      <c r="H81" s="147">
        <f t="shared" si="1"/>
        <v>1491</v>
      </c>
    </row>
    <row r="82" spans="1:8" ht="12.75">
      <c r="A82" s="10" t="s">
        <v>189</v>
      </c>
      <c r="B82" s="16"/>
      <c r="C82" s="16" t="s">
        <v>192</v>
      </c>
      <c r="D82" s="49">
        <v>1089</v>
      </c>
      <c r="E82" s="14">
        <v>-1089</v>
      </c>
      <c r="F82" s="14"/>
      <c r="G82" s="70"/>
      <c r="H82" s="147">
        <f t="shared" si="1"/>
        <v>0</v>
      </c>
    </row>
    <row r="83" spans="1:8" ht="12.75">
      <c r="A83" s="10" t="s">
        <v>191</v>
      </c>
      <c r="B83" s="16"/>
      <c r="C83" s="16" t="s">
        <v>194</v>
      </c>
      <c r="D83" s="49">
        <v>1000</v>
      </c>
      <c r="E83" s="14">
        <v>300</v>
      </c>
      <c r="F83" s="14"/>
      <c r="G83" s="70"/>
      <c r="H83" s="147">
        <f t="shared" si="1"/>
        <v>1300</v>
      </c>
    </row>
    <row r="84" spans="1:8" ht="12.75">
      <c r="A84" s="10" t="s">
        <v>193</v>
      </c>
      <c r="B84" s="16"/>
      <c r="C84" s="14" t="s">
        <v>349</v>
      </c>
      <c r="D84" s="49"/>
      <c r="E84" s="14"/>
      <c r="F84" s="14">
        <v>762</v>
      </c>
      <c r="G84" s="70"/>
      <c r="H84" s="147">
        <f t="shared" si="1"/>
        <v>762</v>
      </c>
    </row>
    <row r="85" spans="1:8" ht="12.75">
      <c r="A85" s="10" t="s">
        <v>195</v>
      </c>
      <c r="B85" s="16"/>
      <c r="C85" s="14" t="s">
        <v>350</v>
      </c>
      <c r="D85" s="49"/>
      <c r="E85" s="14"/>
      <c r="F85" s="14">
        <v>530</v>
      </c>
      <c r="G85" s="70"/>
      <c r="H85" s="147">
        <f t="shared" si="1"/>
        <v>530</v>
      </c>
    </row>
    <row r="86" spans="1:8" ht="12.75">
      <c r="A86" s="10" t="s">
        <v>196</v>
      </c>
      <c r="B86" s="16"/>
      <c r="C86" s="14" t="s">
        <v>351</v>
      </c>
      <c r="D86" s="49"/>
      <c r="E86" s="14"/>
      <c r="F86" s="14">
        <v>72</v>
      </c>
      <c r="G86" s="70"/>
      <c r="H86" s="147">
        <f t="shared" si="1"/>
        <v>72</v>
      </c>
    </row>
    <row r="87" spans="1:8" ht="12.75">
      <c r="A87" s="10" t="s">
        <v>198</v>
      </c>
      <c r="B87" s="10"/>
      <c r="C87" s="18" t="s">
        <v>29</v>
      </c>
      <c r="D87" s="54">
        <f>SUM(D74:D86)</f>
        <v>53334</v>
      </c>
      <c r="E87" s="54">
        <f>SUM(E74:E86)</f>
        <v>1856</v>
      </c>
      <c r="F87" s="54">
        <f>SUM(F74:F86)</f>
        <v>2085</v>
      </c>
      <c r="G87" s="54">
        <f>SUM(G74:G86)</f>
        <v>0</v>
      </c>
      <c r="H87" s="148">
        <f>SUM(H74:H86)</f>
        <v>57275</v>
      </c>
    </row>
    <row r="88" spans="1:8" ht="12.75">
      <c r="A88" s="10" t="s">
        <v>199</v>
      </c>
      <c r="B88" s="10" t="s">
        <v>20</v>
      </c>
      <c r="C88" s="18" t="s">
        <v>56</v>
      </c>
      <c r="D88" s="49"/>
      <c r="E88" s="14"/>
      <c r="F88" s="14"/>
      <c r="G88" s="70"/>
      <c r="H88" s="147"/>
    </row>
    <row r="89" spans="1:8" ht="12.75">
      <c r="A89" s="10" t="s">
        <v>200</v>
      </c>
      <c r="B89" s="10"/>
      <c r="C89" s="16" t="s">
        <v>202</v>
      </c>
      <c r="D89" s="49">
        <v>300</v>
      </c>
      <c r="E89" s="14"/>
      <c r="F89" s="14"/>
      <c r="G89" s="70"/>
      <c r="H89" s="147">
        <f>SUM(D89:G89)</f>
        <v>300</v>
      </c>
    </row>
    <row r="90" spans="1:8" ht="12.75">
      <c r="A90" s="10" t="s">
        <v>203</v>
      </c>
      <c r="B90" s="10"/>
      <c r="C90" s="16" t="s">
        <v>205</v>
      </c>
      <c r="D90" s="49">
        <v>5354</v>
      </c>
      <c r="E90" s="14"/>
      <c r="F90" s="14"/>
      <c r="G90" s="70"/>
      <c r="H90" s="147">
        <f>SUM(D90:G90)</f>
        <v>5354</v>
      </c>
    </row>
    <row r="91" spans="1:8" ht="12.75">
      <c r="A91" s="10" t="s">
        <v>204</v>
      </c>
      <c r="B91" s="10"/>
      <c r="C91" s="16" t="s">
        <v>207</v>
      </c>
      <c r="D91" s="49">
        <v>45453</v>
      </c>
      <c r="E91" s="14"/>
      <c r="F91" s="14"/>
      <c r="G91" s="70"/>
      <c r="H91" s="147">
        <f>SUM(D91:G91)</f>
        <v>45453</v>
      </c>
    </row>
    <row r="92" spans="1:8" ht="12.75">
      <c r="A92" s="10" t="s">
        <v>212</v>
      </c>
      <c r="B92" s="10"/>
      <c r="C92" s="16" t="s">
        <v>214</v>
      </c>
      <c r="D92" s="49">
        <v>14860</v>
      </c>
      <c r="E92" s="14"/>
      <c r="F92" s="14"/>
      <c r="G92" s="70"/>
      <c r="H92" s="147">
        <f>SUM(D92:G92)</f>
        <v>14860</v>
      </c>
    </row>
    <row r="93" spans="1:8" ht="12.75">
      <c r="A93" s="10" t="s">
        <v>213</v>
      </c>
      <c r="B93" s="10"/>
      <c r="C93" s="18" t="s">
        <v>29</v>
      </c>
      <c r="D93" s="54">
        <f>SUM(D89:D92)</f>
        <v>65967</v>
      </c>
      <c r="E93" s="54">
        <f>SUM(E89:E92)</f>
        <v>0</v>
      </c>
      <c r="F93" s="54">
        <f>SUM(F89:F92)</f>
        <v>0</v>
      </c>
      <c r="G93" s="54">
        <f>SUM(G89:G92)</f>
        <v>0</v>
      </c>
      <c r="H93" s="148">
        <f>SUM(H89:H92)</f>
        <v>65967</v>
      </c>
    </row>
    <row r="94" spans="1:8" ht="12.75">
      <c r="A94" s="10" t="s">
        <v>215</v>
      </c>
      <c r="B94" s="41"/>
      <c r="C94" s="28" t="s">
        <v>217</v>
      </c>
      <c r="D94" s="51">
        <f>D93+D87</f>
        <v>119301</v>
      </c>
      <c r="E94" s="51">
        <f>E93+E87</f>
        <v>1856</v>
      </c>
      <c r="F94" s="51">
        <f>F93+F87</f>
        <v>2085</v>
      </c>
      <c r="G94" s="51">
        <f>G93+G87</f>
        <v>0</v>
      </c>
      <c r="H94" s="141">
        <f>H93+H87</f>
        <v>123242</v>
      </c>
    </row>
    <row r="95" spans="1:8" ht="12.75">
      <c r="A95" s="10" t="s">
        <v>216</v>
      </c>
      <c r="B95" s="10" t="s">
        <v>59</v>
      </c>
      <c r="C95" s="18" t="s">
        <v>219</v>
      </c>
      <c r="D95" s="49"/>
      <c r="E95" s="14"/>
      <c r="F95" s="14"/>
      <c r="G95" s="70"/>
      <c r="H95" s="147"/>
    </row>
    <row r="96" spans="1:8" ht="12.75">
      <c r="A96" s="10" t="s">
        <v>218</v>
      </c>
      <c r="B96" s="10"/>
      <c r="C96" s="16" t="s">
        <v>84</v>
      </c>
      <c r="D96" s="49">
        <v>20000</v>
      </c>
      <c r="E96" s="14"/>
      <c r="F96" s="14"/>
      <c r="G96" s="70"/>
      <c r="H96" s="147">
        <f>SUM(D96:G96)</f>
        <v>20000</v>
      </c>
    </row>
    <row r="97" spans="1:8" ht="12.75">
      <c r="A97" s="10" t="s">
        <v>220</v>
      </c>
      <c r="B97" s="41"/>
      <c r="C97" s="26" t="s">
        <v>29</v>
      </c>
      <c r="D97" s="51">
        <f>SUM(D96:D96)</f>
        <v>20000</v>
      </c>
      <c r="E97" s="51">
        <f>SUM(E96:E96)</f>
        <v>0</v>
      </c>
      <c r="F97" s="51">
        <f>SUM(F96:F96)</f>
        <v>0</v>
      </c>
      <c r="G97" s="51">
        <f>SUM(G96:G96)</f>
        <v>0</v>
      </c>
      <c r="H97" s="141">
        <f>SUM(H96:H96)</f>
        <v>20000</v>
      </c>
    </row>
    <row r="98" spans="1:8" ht="12.75">
      <c r="A98" s="10" t="s">
        <v>221</v>
      </c>
      <c r="B98" s="10" t="s">
        <v>62</v>
      </c>
      <c r="C98" s="18" t="s">
        <v>223</v>
      </c>
      <c r="D98" s="49"/>
      <c r="E98" s="14"/>
      <c r="F98" s="14"/>
      <c r="G98" s="70"/>
      <c r="H98" s="147"/>
    </row>
    <row r="99" spans="1:8" ht="12.75">
      <c r="A99" s="10" t="s">
        <v>222</v>
      </c>
      <c r="B99" s="10"/>
      <c r="C99" s="16" t="s">
        <v>223</v>
      </c>
      <c r="D99" s="54">
        <v>16000</v>
      </c>
      <c r="E99" s="14">
        <v>-75</v>
      </c>
      <c r="F99" s="14"/>
      <c r="G99" s="70"/>
      <c r="H99" s="147">
        <f>SUM(D99:G99)</f>
        <v>15925</v>
      </c>
    </row>
    <row r="100" spans="1:8" ht="12.75">
      <c r="A100" s="10" t="s">
        <v>224</v>
      </c>
      <c r="B100" s="10" t="s">
        <v>65</v>
      </c>
      <c r="C100" s="18" t="s">
        <v>66</v>
      </c>
      <c r="D100" s="49"/>
      <c r="E100" s="14"/>
      <c r="F100" s="14"/>
      <c r="G100" s="70"/>
      <c r="H100" s="147"/>
    </row>
    <row r="101" spans="1:8" ht="12.75">
      <c r="A101" s="10" t="s">
        <v>225</v>
      </c>
      <c r="B101" s="10"/>
      <c r="C101" s="16" t="s">
        <v>66</v>
      </c>
      <c r="D101" s="154">
        <v>0</v>
      </c>
      <c r="E101" s="155">
        <v>1263</v>
      </c>
      <c r="F101" s="155"/>
      <c r="G101" s="156"/>
      <c r="H101" s="157">
        <f>SUM(D101:G101)</f>
        <v>1263</v>
      </c>
    </row>
    <row r="102" spans="1:8" ht="12.75">
      <c r="A102" s="10" t="s">
        <v>226</v>
      </c>
      <c r="B102" s="41"/>
      <c r="C102" s="51" t="s">
        <v>228</v>
      </c>
      <c r="D102" s="141">
        <f>D101+D99+D94+D71+D68+D62+D45+D97</f>
        <v>501438</v>
      </c>
      <c r="E102" s="141">
        <f>E101+E99+E94+E71+E68+E62+E45+E97</f>
        <v>9807</v>
      </c>
      <c r="F102" s="141">
        <f>F101+F99+F94+F71+F68+F62+F45+F97</f>
        <v>6397</v>
      </c>
      <c r="G102" s="141">
        <f>G101+G99+G94+G71+G68+G62+G45+G97</f>
        <v>0</v>
      </c>
      <c r="H102" s="141">
        <f>H101+H99+H94+H71+H68+H62+H45+H97</f>
        <v>517642</v>
      </c>
    </row>
  </sheetData>
  <sheetProtection selectLockedCells="1" selectUnlockedCells="1"/>
  <mergeCells count="11">
    <mergeCell ref="H6:H7"/>
    <mergeCell ref="A1:H1"/>
    <mergeCell ref="A2:H2"/>
    <mergeCell ref="A3:H3"/>
    <mergeCell ref="A4:H4"/>
    <mergeCell ref="B58:C58"/>
    <mergeCell ref="A5:H5"/>
    <mergeCell ref="A6:B8"/>
    <mergeCell ref="C6:C7"/>
    <mergeCell ref="D6:D7"/>
    <mergeCell ref="E6:G6"/>
  </mergeCells>
  <printOptions/>
  <pageMargins left="0.39375" right="0.39375" top="1.0819444444444444" bottom="0.9055555555555556" header="0.5118055555555555" footer="0.5118055555555555"/>
  <pageSetup horizontalDpi="300" verticalDpi="300" orientation="portrait" paperSize="9" scale="95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4"/>
  <sheetViews>
    <sheetView showGridLines="0" zoomScalePageLayoutView="0" workbookViewId="0" topLeftCell="A1">
      <selection activeCell="G8" sqref="G8"/>
    </sheetView>
  </sheetViews>
  <sheetFormatPr defaultColWidth="11.7109375" defaultRowHeight="12.75"/>
  <cols>
    <col min="1" max="1" width="3.7109375" style="1" customWidth="1"/>
    <col min="2" max="2" width="4.8515625" style="45" customWidth="1"/>
    <col min="3" max="3" width="35.00390625" style="1" customWidth="1"/>
    <col min="4" max="4" width="4.421875" style="1" customWidth="1"/>
    <col min="5" max="5" width="11.421875" style="1" customWidth="1"/>
    <col min="6" max="6" width="8.8515625" style="1" customWidth="1"/>
    <col min="7" max="7" width="8.00390625" style="1" customWidth="1"/>
    <col min="8" max="8" width="8.140625" style="1" customWidth="1"/>
    <col min="9" max="9" width="12.140625" style="1" customWidth="1"/>
    <col min="10" max="16384" width="11.7109375" style="1" customWidth="1"/>
  </cols>
  <sheetData>
    <row r="1" spans="1:9" ht="12.75">
      <c r="A1" s="160" t="s">
        <v>229</v>
      </c>
      <c r="B1" s="160"/>
      <c r="C1" s="160"/>
      <c r="D1" s="160"/>
      <c r="E1" s="160"/>
      <c r="F1" s="160"/>
      <c r="G1" s="160"/>
      <c r="H1" s="160"/>
      <c r="I1" s="160"/>
    </row>
    <row r="2" spans="1:9" ht="12.75">
      <c r="A2" s="160" t="s">
        <v>1</v>
      </c>
      <c r="B2" s="160"/>
      <c r="C2" s="160"/>
      <c r="D2" s="160"/>
      <c r="E2" s="160"/>
      <c r="F2" s="160"/>
      <c r="G2" s="160"/>
      <c r="H2" s="160"/>
      <c r="I2" s="160"/>
    </row>
    <row r="3" spans="1:9" ht="12.75" customHeight="1">
      <c r="A3" s="166" t="s">
        <v>230</v>
      </c>
      <c r="B3" s="166"/>
      <c r="C3" s="166"/>
      <c r="D3" s="166"/>
      <c r="E3" s="166"/>
      <c r="F3" s="166"/>
      <c r="G3" s="166"/>
      <c r="H3" s="166"/>
      <c r="I3" s="166"/>
    </row>
    <row r="4" spans="1:9" ht="12.75" customHeight="1">
      <c r="A4" s="166" t="s">
        <v>231</v>
      </c>
      <c r="B4" s="166"/>
      <c r="C4" s="166"/>
      <c r="D4" s="166"/>
      <c r="E4" s="166"/>
      <c r="F4" s="166"/>
      <c r="G4" s="166"/>
      <c r="H4" s="166"/>
      <c r="I4" s="166"/>
    </row>
    <row r="5" spans="2:5" ht="12.75">
      <c r="B5" s="56"/>
      <c r="C5" s="56"/>
      <c r="D5" s="56"/>
      <c r="E5" s="56"/>
    </row>
    <row r="6" spans="5:9" ht="12.75">
      <c r="E6" s="3"/>
      <c r="I6" s="3" t="s">
        <v>5</v>
      </c>
    </row>
    <row r="7" spans="1:9" ht="48" customHeight="1">
      <c r="A7" s="162" t="s">
        <v>6</v>
      </c>
      <c r="B7" s="162"/>
      <c r="C7" s="57" t="s">
        <v>232</v>
      </c>
      <c r="D7" s="58" t="s">
        <v>233</v>
      </c>
      <c r="E7" s="59" t="s">
        <v>8</v>
      </c>
      <c r="F7" s="163" t="s">
        <v>9</v>
      </c>
      <c r="G7" s="163"/>
      <c r="H7" s="168"/>
      <c r="I7" s="169" t="s">
        <v>10</v>
      </c>
    </row>
    <row r="8" spans="1:9" ht="13.5" customHeight="1">
      <c r="A8" s="162"/>
      <c r="B8" s="162"/>
      <c r="C8" s="57"/>
      <c r="D8" s="58"/>
      <c r="E8" s="59"/>
      <c r="F8" s="4">
        <v>40714</v>
      </c>
      <c r="G8" s="158">
        <v>40868</v>
      </c>
      <c r="H8" s="142"/>
      <c r="I8" s="169"/>
    </row>
    <row r="9" spans="1:9" ht="12.75">
      <c r="A9" s="162"/>
      <c r="B9" s="162"/>
      <c r="C9" s="60" t="s">
        <v>11</v>
      </c>
      <c r="D9" s="61" t="s">
        <v>12</v>
      </c>
      <c r="E9" s="62" t="s">
        <v>234</v>
      </c>
      <c r="F9" s="14"/>
      <c r="G9" s="14"/>
      <c r="H9" s="70"/>
      <c r="I9" s="147"/>
    </row>
    <row r="10" spans="1:9" ht="12.75">
      <c r="A10" s="36" t="s">
        <v>17</v>
      </c>
      <c r="B10" s="63" t="s">
        <v>18</v>
      </c>
      <c r="C10" s="64" t="s">
        <v>235</v>
      </c>
      <c r="D10" s="65"/>
      <c r="E10" s="66"/>
      <c r="F10" s="14"/>
      <c r="G10" s="14"/>
      <c r="H10" s="70"/>
      <c r="I10" s="147"/>
    </row>
    <row r="11" spans="1:9" ht="12.75">
      <c r="A11" s="10" t="s">
        <v>20</v>
      </c>
      <c r="B11" s="67" t="s">
        <v>17</v>
      </c>
      <c r="C11" s="68" t="s">
        <v>236</v>
      </c>
      <c r="D11" s="69"/>
      <c r="E11" s="54">
        <f>SUM(E12)</f>
        <v>1500</v>
      </c>
      <c r="F11" s="54">
        <f>SUM(F12)</f>
        <v>0</v>
      </c>
      <c r="G11" s="54">
        <f>SUM(G12)</f>
        <v>0</v>
      </c>
      <c r="H11" s="54">
        <f>SUM(H12)</f>
        <v>0</v>
      </c>
      <c r="I11" s="148">
        <f>SUM(I12)</f>
        <v>1500</v>
      </c>
    </row>
    <row r="12" spans="1:9" ht="12.75">
      <c r="A12" s="10" t="s">
        <v>22</v>
      </c>
      <c r="B12" s="67"/>
      <c r="C12" s="69" t="s">
        <v>237</v>
      </c>
      <c r="D12" s="69"/>
      <c r="E12" s="70">
        <v>1500</v>
      </c>
      <c r="F12" s="14"/>
      <c r="G12" s="14"/>
      <c r="H12" s="70"/>
      <c r="I12" s="147">
        <f>SUM(E12:H12)</f>
        <v>1500</v>
      </c>
    </row>
    <row r="13" spans="1:9" ht="12.75">
      <c r="A13" s="10" t="s">
        <v>24</v>
      </c>
      <c r="B13" s="67" t="s">
        <v>20</v>
      </c>
      <c r="C13" s="68" t="s">
        <v>238</v>
      </c>
      <c r="D13" s="68">
        <v>1</v>
      </c>
      <c r="E13" s="54">
        <f>SUM(E14:E16)</f>
        <v>5098</v>
      </c>
      <c r="F13" s="54">
        <f>SUM(F14:F16)</f>
        <v>77</v>
      </c>
      <c r="G13" s="54">
        <f>SUM(G14:G16)</f>
        <v>77</v>
      </c>
      <c r="H13" s="54">
        <f>SUM(H14:H16)</f>
        <v>0</v>
      </c>
      <c r="I13" s="148">
        <f>SUM(I14:I16)</f>
        <v>5252</v>
      </c>
    </row>
    <row r="14" spans="1:9" ht="12.75">
      <c r="A14" s="10" t="s">
        <v>26</v>
      </c>
      <c r="B14" s="67"/>
      <c r="C14" s="69" t="s">
        <v>72</v>
      </c>
      <c r="D14" s="69"/>
      <c r="E14" s="70">
        <v>3132</v>
      </c>
      <c r="F14" s="14">
        <v>61</v>
      </c>
      <c r="G14" s="14">
        <v>61</v>
      </c>
      <c r="H14" s="70"/>
      <c r="I14" s="147">
        <f>SUM(E14:H14)</f>
        <v>3254</v>
      </c>
    </row>
    <row r="15" spans="1:9" ht="12.75">
      <c r="A15" s="10" t="s">
        <v>28</v>
      </c>
      <c r="B15" s="67"/>
      <c r="C15" s="69" t="s">
        <v>73</v>
      </c>
      <c r="D15" s="69"/>
      <c r="E15" s="70">
        <v>846</v>
      </c>
      <c r="F15" s="14">
        <v>16</v>
      </c>
      <c r="G15" s="14">
        <v>-12</v>
      </c>
      <c r="H15" s="70"/>
      <c r="I15" s="147">
        <f>SUM(E15:H15)</f>
        <v>850</v>
      </c>
    </row>
    <row r="16" spans="1:9" ht="12.75">
      <c r="A16" s="10" t="s">
        <v>30</v>
      </c>
      <c r="B16" s="67"/>
      <c r="C16" s="69" t="s">
        <v>239</v>
      </c>
      <c r="D16" s="69"/>
      <c r="E16" s="70">
        <v>1120</v>
      </c>
      <c r="F16" s="14"/>
      <c r="G16" s="14">
        <v>28</v>
      </c>
      <c r="H16" s="70"/>
      <c r="I16" s="147">
        <f>SUM(E16:H16)</f>
        <v>1148</v>
      </c>
    </row>
    <row r="17" spans="1:9" ht="12.75">
      <c r="A17" s="10" t="s">
        <v>33</v>
      </c>
      <c r="B17" s="67" t="s">
        <v>22</v>
      </c>
      <c r="C17" s="68" t="s">
        <v>240</v>
      </c>
      <c r="D17" s="69"/>
      <c r="E17" s="54">
        <f>E18</f>
        <v>2000</v>
      </c>
      <c r="F17" s="54">
        <f>F18</f>
        <v>0</v>
      </c>
      <c r="G17" s="54">
        <f>G18</f>
        <v>0</v>
      </c>
      <c r="H17" s="54">
        <f>H18</f>
        <v>0</v>
      </c>
      <c r="I17" s="148">
        <f>I18</f>
        <v>2000</v>
      </c>
    </row>
    <row r="18" spans="1:9" ht="12.75">
      <c r="A18" s="10" t="s">
        <v>35</v>
      </c>
      <c r="B18" s="67"/>
      <c r="C18" s="69" t="s">
        <v>237</v>
      </c>
      <c r="D18" s="69"/>
      <c r="E18" s="70">
        <v>2000</v>
      </c>
      <c r="F18" s="14"/>
      <c r="G18" s="14"/>
      <c r="H18" s="70"/>
      <c r="I18" s="147">
        <f>SUM(E18:H18)</f>
        <v>2000</v>
      </c>
    </row>
    <row r="19" spans="1:9" ht="12.75">
      <c r="A19" s="10" t="s">
        <v>37</v>
      </c>
      <c r="B19" s="67" t="s">
        <v>24</v>
      </c>
      <c r="C19" s="68" t="s">
        <v>352</v>
      </c>
      <c r="D19" s="68"/>
      <c r="E19" s="54">
        <f>SUM(E20:E22)</f>
        <v>0</v>
      </c>
      <c r="F19" s="54">
        <f>SUM(F20:F22)</f>
        <v>0</v>
      </c>
      <c r="G19" s="54">
        <f>SUM(G20:G22)</f>
        <v>762</v>
      </c>
      <c r="H19" s="54">
        <f>SUM(H20:H22)</f>
        <v>0</v>
      </c>
      <c r="I19" s="148">
        <f>SUM(I20:I22)</f>
        <v>762</v>
      </c>
    </row>
    <row r="20" spans="1:9" ht="12.75">
      <c r="A20" s="10" t="s">
        <v>39</v>
      </c>
      <c r="B20" s="67"/>
      <c r="C20" s="69" t="s">
        <v>72</v>
      </c>
      <c r="D20" s="69"/>
      <c r="E20" s="70"/>
      <c r="F20" s="14"/>
      <c r="G20" s="14">
        <v>482</v>
      </c>
      <c r="H20" s="70"/>
      <c r="I20" s="147">
        <f>SUM(E20:H20)</f>
        <v>482</v>
      </c>
    </row>
    <row r="21" spans="1:9" ht="12.75">
      <c r="A21" s="10" t="s">
        <v>41</v>
      </c>
      <c r="B21" s="67"/>
      <c r="C21" s="69" t="s">
        <v>73</v>
      </c>
      <c r="D21" s="69"/>
      <c r="E21" s="70"/>
      <c r="F21" s="14"/>
      <c r="G21" s="14">
        <v>130</v>
      </c>
      <c r="H21" s="70"/>
      <c r="I21" s="147">
        <f>SUM(E21:H21)</f>
        <v>130</v>
      </c>
    </row>
    <row r="22" spans="1:9" ht="12.75">
      <c r="A22" s="10" t="s">
        <v>43</v>
      </c>
      <c r="B22" s="67"/>
      <c r="C22" s="69" t="s">
        <v>239</v>
      </c>
      <c r="D22" s="69"/>
      <c r="E22" s="70"/>
      <c r="F22" s="14"/>
      <c r="G22" s="14">
        <v>150</v>
      </c>
      <c r="H22" s="70"/>
      <c r="I22" s="147">
        <f>SUM(E22:H22)</f>
        <v>150</v>
      </c>
    </row>
    <row r="23" spans="1:9" ht="12.75">
      <c r="A23" s="10" t="s">
        <v>44</v>
      </c>
      <c r="B23" s="67" t="s">
        <v>26</v>
      </c>
      <c r="C23" s="68" t="s">
        <v>241</v>
      </c>
      <c r="D23" s="69"/>
      <c r="E23" s="54">
        <f>E24</f>
        <v>100</v>
      </c>
      <c r="F23" s="54">
        <f>F24</f>
        <v>0</v>
      </c>
      <c r="G23" s="54">
        <f>G24</f>
        <v>0</v>
      </c>
      <c r="H23" s="54">
        <f>H24</f>
        <v>0</v>
      </c>
      <c r="I23" s="148">
        <f>I24</f>
        <v>100</v>
      </c>
    </row>
    <row r="24" spans="1:9" ht="12.75">
      <c r="A24" s="10" t="s">
        <v>47</v>
      </c>
      <c r="B24" s="67"/>
      <c r="C24" s="69" t="s">
        <v>237</v>
      </c>
      <c r="D24" s="69"/>
      <c r="E24" s="49">
        <v>100</v>
      </c>
      <c r="F24" s="14"/>
      <c r="G24" s="14"/>
      <c r="H24" s="70"/>
      <c r="I24" s="147">
        <f>SUM(E24:H24)</f>
        <v>100</v>
      </c>
    </row>
    <row r="25" spans="1:9" ht="12.75">
      <c r="A25" s="10" t="s">
        <v>50</v>
      </c>
      <c r="B25" s="67" t="s">
        <v>28</v>
      </c>
      <c r="C25" s="68" t="s">
        <v>242</v>
      </c>
      <c r="D25" s="68">
        <v>9</v>
      </c>
      <c r="E25" s="54">
        <f>SUM(E26:E28)</f>
        <v>53608</v>
      </c>
      <c r="F25" s="54">
        <f>SUM(F26:F28)</f>
        <v>134</v>
      </c>
      <c r="G25" s="54">
        <f>SUM(G26:G28)</f>
        <v>129</v>
      </c>
      <c r="H25" s="54">
        <f>SUM(H26:H28)</f>
        <v>0</v>
      </c>
      <c r="I25" s="148">
        <f>SUM(I26:I28)</f>
        <v>53871</v>
      </c>
    </row>
    <row r="26" spans="1:9" ht="12.75">
      <c r="A26" s="10" t="s">
        <v>53</v>
      </c>
      <c r="B26" s="67"/>
      <c r="C26" s="69" t="s">
        <v>72</v>
      </c>
      <c r="D26" s="69"/>
      <c r="E26" s="49">
        <v>16478</v>
      </c>
      <c r="F26" s="14">
        <v>106</v>
      </c>
      <c r="G26" s="14">
        <v>102</v>
      </c>
      <c r="H26" s="70"/>
      <c r="I26" s="147">
        <f>SUM(E26:H26)</f>
        <v>16686</v>
      </c>
    </row>
    <row r="27" spans="1:9" ht="12.75">
      <c r="A27" s="10" t="s">
        <v>55</v>
      </c>
      <c r="B27" s="67"/>
      <c r="C27" s="69" t="s">
        <v>73</v>
      </c>
      <c r="D27" s="69"/>
      <c r="E27" s="49">
        <v>4450</v>
      </c>
      <c r="F27" s="14">
        <v>28</v>
      </c>
      <c r="G27" s="14">
        <v>-210</v>
      </c>
      <c r="H27" s="70"/>
      <c r="I27" s="147">
        <f>SUM(E27:H27)</f>
        <v>4268</v>
      </c>
    </row>
    <row r="28" spans="1:9" ht="12.75">
      <c r="A28" s="10" t="s">
        <v>57</v>
      </c>
      <c r="B28" s="67"/>
      <c r="C28" s="69" t="s">
        <v>239</v>
      </c>
      <c r="D28" s="69"/>
      <c r="E28" s="49">
        <v>32680</v>
      </c>
      <c r="F28" s="14"/>
      <c r="G28" s="14">
        <v>237</v>
      </c>
      <c r="H28" s="70"/>
      <c r="I28" s="147">
        <f>SUM(E28:H28)</f>
        <v>32917</v>
      </c>
    </row>
    <row r="29" spans="1:9" ht="12.75">
      <c r="A29" s="10" t="s">
        <v>58</v>
      </c>
      <c r="B29" s="67" t="s">
        <v>30</v>
      </c>
      <c r="C29" s="68" t="s">
        <v>243</v>
      </c>
      <c r="D29" s="69"/>
      <c r="E29" s="54">
        <f>SUM(E30:E32)</f>
        <v>1470</v>
      </c>
      <c r="F29" s="54">
        <f>SUM(F30:F32)</f>
        <v>0</v>
      </c>
      <c r="G29" s="54">
        <f>SUM(G30:G32)</f>
        <v>0</v>
      </c>
      <c r="H29" s="54">
        <f>SUM(H30:H32)</f>
        <v>0</v>
      </c>
      <c r="I29" s="148">
        <f>SUM(I30:I32)</f>
        <v>1470</v>
      </c>
    </row>
    <row r="30" spans="1:9" ht="12.75">
      <c r="A30" s="10" t="s">
        <v>61</v>
      </c>
      <c r="B30" s="67"/>
      <c r="C30" s="69" t="s">
        <v>72</v>
      </c>
      <c r="D30" s="69"/>
      <c r="E30" s="49">
        <v>480</v>
      </c>
      <c r="F30" s="14"/>
      <c r="G30" s="14"/>
      <c r="H30" s="70"/>
      <c r="I30" s="147">
        <f>SUM(E30:H30)</f>
        <v>480</v>
      </c>
    </row>
    <row r="31" spans="1:9" ht="12.75">
      <c r="A31" s="10" t="s">
        <v>64</v>
      </c>
      <c r="B31" s="67"/>
      <c r="C31" s="69" t="s">
        <v>73</v>
      </c>
      <c r="D31" s="69"/>
      <c r="E31" s="49">
        <v>130</v>
      </c>
      <c r="F31" s="14"/>
      <c r="G31" s="14"/>
      <c r="H31" s="70"/>
      <c r="I31" s="147">
        <f>SUM(E31:H31)</f>
        <v>130</v>
      </c>
    </row>
    <row r="32" spans="1:9" ht="12.75">
      <c r="A32" s="10" t="s">
        <v>67</v>
      </c>
      <c r="B32" s="67"/>
      <c r="C32" s="69" t="s">
        <v>239</v>
      </c>
      <c r="D32" s="69"/>
      <c r="E32" s="49">
        <v>860</v>
      </c>
      <c r="F32" s="14"/>
      <c r="G32" s="14"/>
      <c r="H32" s="70"/>
      <c r="I32" s="147">
        <f>SUM(E32:H32)</f>
        <v>860</v>
      </c>
    </row>
    <row r="33" spans="1:9" ht="12.75">
      <c r="A33" s="10" t="s">
        <v>69</v>
      </c>
      <c r="B33" s="67" t="s">
        <v>33</v>
      </c>
      <c r="C33" s="68" t="s">
        <v>244</v>
      </c>
      <c r="D33" s="69"/>
      <c r="E33" s="54">
        <f>E34</f>
        <v>12000</v>
      </c>
      <c r="F33" s="54">
        <f>F34</f>
        <v>0</v>
      </c>
      <c r="G33" s="54">
        <f>G34</f>
        <v>0</v>
      </c>
      <c r="H33" s="54">
        <f>H34</f>
        <v>0</v>
      </c>
      <c r="I33" s="148">
        <f>I34</f>
        <v>12000</v>
      </c>
    </row>
    <row r="34" spans="1:9" ht="12.75">
      <c r="A34" s="10" t="s">
        <v>107</v>
      </c>
      <c r="B34" s="67"/>
      <c r="C34" s="69" t="s">
        <v>237</v>
      </c>
      <c r="D34" s="69"/>
      <c r="E34" s="49">
        <v>12000</v>
      </c>
      <c r="F34" s="14"/>
      <c r="G34" s="14"/>
      <c r="H34" s="70"/>
      <c r="I34" s="147">
        <f>SUM(E34:H34)</f>
        <v>12000</v>
      </c>
    </row>
    <row r="35" spans="1:9" ht="12.75">
      <c r="A35" s="10" t="s">
        <v>109</v>
      </c>
      <c r="B35" s="67" t="s">
        <v>35</v>
      </c>
      <c r="C35" s="68" t="s">
        <v>245</v>
      </c>
      <c r="D35" s="69"/>
      <c r="E35" s="54">
        <f>E36</f>
        <v>1000</v>
      </c>
      <c r="F35" s="54">
        <f>F36</f>
        <v>0</v>
      </c>
      <c r="G35" s="54">
        <f>G36</f>
        <v>0</v>
      </c>
      <c r="H35" s="54">
        <f>H36</f>
        <v>0</v>
      </c>
      <c r="I35" s="148">
        <f>I36</f>
        <v>1000</v>
      </c>
    </row>
    <row r="36" spans="1:9" ht="12.75">
      <c r="A36" s="10" t="s">
        <v>111</v>
      </c>
      <c r="B36" s="67"/>
      <c r="C36" s="69" t="s">
        <v>237</v>
      </c>
      <c r="D36" s="69"/>
      <c r="E36" s="49">
        <v>1000</v>
      </c>
      <c r="F36" s="14"/>
      <c r="G36" s="14"/>
      <c r="H36" s="70"/>
      <c r="I36" s="147">
        <f>SUM(E36:H36)</f>
        <v>1000</v>
      </c>
    </row>
    <row r="37" spans="1:9" ht="12.75">
      <c r="A37" s="10" t="s">
        <v>113</v>
      </c>
      <c r="B37" s="67" t="s">
        <v>37</v>
      </c>
      <c r="C37" s="68" t="s">
        <v>246</v>
      </c>
      <c r="D37" s="69"/>
      <c r="E37" s="54">
        <f>E38</f>
        <v>1000</v>
      </c>
      <c r="F37" s="54">
        <f>F38</f>
        <v>0</v>
      </c>
      <c r="G37" s="54">
        <f>G38</f>
        <v>0</v>
      </c>
      <c r="H37" s="54">
        <f>H38</f>
        <v>0</v>
      </c>
      <c r="I37" s="148">
        <f>I38</f>
        <v>1000</v>
      </c>
    </row>
    <row r="38" spans="1:9" ht="12.75">
      <c r="A38" s="10" t="s">
        <v>115</v>
      </c>
      <c r="B38" s="67"/>
      <c r="C38" s="69" t="s">
        <v>237</v>
      </c>
      <c r="D38" s="69"/>
      <c r="E38" s="49">
        <v>1000</v>
      </c>
      <c r="F38" s="14"/>
      <c r="G38" s="14"/>
      <c r="H38" s="70"/>
      <c r="I38" s="147">
        <f>SUM(E38:H38)</f>
        <v>1000</v>
      </c>
    </row>
    <row r="39" spans="1:9" ht="12.75">
      <c r="A39" s="10" t="s">
        <v>117</v>
      </c>
      <c r="B39" s="67" t="s">
        <v>39</v>
      </c>
      <c r="C39" s="68" t="s">
        <v>247</v>
      </c>
      <c r="D39" s="68">
        <v>1</v>
      </c>
      <c r="E39" s="54">
        <f>SUM(E40:E42)</f>
        <v>4059</v>
      </c>
      <c r="F39" s="54">
        <f>SUM(F40:F42)</f>
        <v>0</v>
      </c>
      <c r="G39" s="54">
        <f>SUM(G40:G42)</f>
        <v>0</v>
      </c>
      <c r="H39" s="54">
        <f>SUM(H40:H42)</f>
        <v>0</v>
      </c>
      <c r="I39" s="148">
        <f>SUM(I40:I42)</f>
        <v>4059</v>
      </c>
    </row>
    <row r="40" spans="1:9" ht="12.75">
      <c r="A40" s="10" t="s">
        <v>119</v>
      </c>
      <c r="B40" s="67"/>
      <c r="C40" s="69" t="s">
        <v>72</v>
      </c>
      <c r="D40" s="69"/>
      <c r="E40" s="49">
        <v>2330</v>
      </c>
      <c r="F40" s="14"/>
      <c r="G40" s="14"/>
      <c r="H40" s="70"/>
      <c r="I40" s="147">
        <f>SUM(E40:H40)</f>
        <v>2330</v>
      </c>
    </row>
    <row r="41" spans="1:9" ht="12.75">
      <c r="A41" s="10" t="s">
        <v>120</v>
      </c>
      <c r="B41" s="67"/>
      <c r="C41" s="69" t="s">
        <v>73</v>
      </c>
      <c r="D41" s="69"/>
      <c r="E41" s="49">
        <v>629</v>
      </c>
      <c r="F41" s="14"/>
      <c r="G41" s="14">
        <v>-28</v>
      </c>
      <c r="H41" s="70"/>
      <c r="I41" s="147">
        <f>SUM(E41:H41)</f>
        <v>601</v>
      </c>
    </row>
    <row r="42" spans="1:9" ht="12.75">
      <c r="A42" s="10" t="s">
        <v>122</v>
      </c>
      <c r="B42" s="67"/>
      <c r="C42" s="69" t="s">
        <v>239</v>
      </c>
      <c r="D42" s="69"/>
      <c r="E42" s="49">
        <v>1100</v>
      </c>
      <c r="F42" s="14"/>
      <c r="G42" s="14">
        <v>28</v>
      </c>
      <c r="H42" s="70"/>
      <c r="I42" s="147">
        <f>SUM(E42:H42)</f>
        <v>1128</v>
      </c>
    </row>
    <row r="43" spans="1:9" ht="12.75">
      <c r="A43" s="10" t="s">
        <v>124</v>
      </c>
      <c r="B43" s="67" t="s">
        <v>41</v>
      </c>
      <c r="C43" s="68" t="s">
        <v>248</v>
      </c>
      <c r="D43" s="68"/>
      <c r="E43" s="54">
        <f>SUM(E44:E46)</f>
        <v>1308</v>
      </c>
      <c r="F43" s="54">
        <f>SUM(F44:F46)</f>
        <v>0</v>
      </c>
      <c r="G43" s="54">
        <f>SUM(G44:G46)</f>
        <v>0</v>
      </c>
      <c r="H43" s="54">
        <f>SUM(H44:H46)</f>
        <v>0</v>
      </c>
      <c r="I43" s="148">
        <f>SUM(I44:I46)</f>
        <v>1308</v>
      </c>
    </row>
    <row r="44" spans="1:9" ht="12.75">
      <c r="A44" s="10" t="s">
        <v>126</v>
      </c>
      <c r="B44" s="67"/>
      <c r="C44" s="69" t="s">
        <v>72</v>
      </c>
      <c r="D44" s="69"/>
      <c r="E44" s="49">
        <v>1146</v>
      </c>
      <c r="F44" s="14"/>
      <c r="G44" s="14"/>
      <c r="H44" s="70"/>
      <c r="I44" s="147">
        <f>SUM(E44:H44)</f>
        <v>1146</v>
      </c>
    </row>
    <row r="45" spans="1:9" ht="12.75">
      <c r="A45" s="10" t="s">
        <v>128</v>
      </c>
      <c r="B45" s="67"/>
      <c r="C45" s="69" t="s">
        <v>73</v>
      </c>
      <c r="D45" s="69"/>
      <c r="E45" s="49">
        <v>162</v>
      </c>
      <c r="F45" s="14"/>
      <c r="G45" s="14"/>
      <c r="H45" s="70"/>
      <c r="I45" s="147">
        <f>SUM(E45:H45)</f>
        <v>162</v>
      </c>
    </row>
    <row r="46" spans="1:9" ht="12.75">
      <c r="A46" s="10" t="s">
        <v>130</v>
      </c>
      <c r="B46" s="67"/>
      <c r="C46" s="69" t="s">
        <v>239</v>
      </c>
      <c r="D46" s="69"/>
      <c r="E46" s="49">
        <v>0</v>
      </c>
      <c r="F46" s="14"/>
      <c r="G46" s="14"/>
      <c r="H46" s="70"/>
      <c r="I46" s="147">
        <f>SUM(E46:H46)</f>
        <v>0</v>
      </c>
    </row>
    <row r="47" spans="1:9" ht="12.75">
      <c r="A47" s="10" t="s">
        <v>132</v>
      </c>
      <c r="B47" s="67" t="s">
        <v>43</v>
      </c>
      <c r="C47" s="68" t="s">
        <v>346</v>
      </c>
      <c r="D47" s="71"/>
      <c r="E47" s="54">
        <f>SUM(E48:E50)</f>
        <v>1233</v>
      </c>
      <c r="F47" s="54">
        <f>SUM(F48:F50)</f>
        <v>0</v>
      </c>
      <c r="G47" s="54">
        <f>SUM(G48:G50)</f>
        <v>1843</v>
      </c>
      <c r="H47" s="54">
        <f>SUM(H48:H50)</f>
        <v>0</v>
      </c>
      <c r="I47" s="148">
        <f>SUM(I48:I50)</f>
        <v>3076</v>
      </c>
    </row>
    <row r="48" spans="1:9" ht="12.75">
      <c r="A48" s="10" t="s">
        <v>133</v>
      </c>
      <c r="B48" s="67"/>
      <c r="C48" s="144" t="s">
        <v>347</v>
      </c>
      <c r="D48" s="71"/>
      <c r="E48" s="49">
        <v>1077</v>
      </c>
      <c r="F48" s="14"/>
      <c r="G48" s="14">
        <v>1625</v>
      </c>
      <c r="H48" s="70"/>
      <c r="I48" s="147">
        <f>SUM(E48:H48)</f>
        <v>2702</v>
      </c>
    </row>
    <row r="49" spans="1:9" ht="12.75">
      <c r="A49" s="10" t="s">
        <v>135</v>
      </c>
      <c r="B49" s="67"/>
      <c r="C49" s="69" t="s">
        <v>73</v>
      </c>
      <c r="D49" s="71"/>
      <c r="E49" s="49">
        <v>156</v>
      </c>
      <c r="F49" s="14"/>
      <c r="G49" s="14">
        <v>218</v>
      </c>
      <c r="H49" s="70"/>
      <c r="I49" s="147">
        <f>SUM(E49:H49)</f>
        <v>374</v>
      </c>
    </row>
    <row r="50" spans="1:9" ht="12.75">
      <c r="A50" s="10" t="s">
        <v>137</v>
      </c>
      <c r="B50" s="67"/>
      <c r="C50" s="69" t="s">
        <v>239</v>
      </c>
      <c r="D50" s="71"/>
      <c r="E50" s="49">
        <v>0</v>
      </c>
      <c r="F50" s="14"/>
      <c r="G50" s="14"/>
      <c r="H50" s="70"/>
      <c r="I50" s="147">
        <f>SUM(E50:H50)</f>
        <v>0</v>
      </c>
    </row>
    <row r="51" spans="1:9" ht="12.75">
      <c r="A51" s="10" t="s">
        <v>139</v>
      </c>
      <c r="B51" s="67" t="s">
        <v>44</v>
      </c>
      <c r="C51" s="68" t="s">
        <v>249</v>
      </c>
      <c r="D51" s="69"/>
      <c r="E51" s="54">
        <f>E52</f>
        <v>600</v>
      </c>
      <c r="F51" s="54">
        <f>F52</f>
        <v>0</v>
      </c>
      <c r="G51" s="54">
        <f>G52</f>
        <v>0</v>
      </c>
      <c r="H51" s="54">
        <f>H52</f>
        <v>0</v>
      </c>
      <c r="I51" s="148">
        <f>I52</f>
        <v>600</v>
      </c>
    </row>
    <row r="52" spans="1:9" ht="12.75">
      <c r="A52" s="10" t="s">
        <v>141</v>
      </c>
      <c r="B52" s="67"/>
      <c r="C52" s="69" t="s">
        <v>237</v>
      </c>
      <c r="D52" s="69"/>
      <c r="E52" s="49">
        <v>600</v>
      </c>
      <c r="F52" s="14"/>
      <c r="G52" s="14"/>
      <c r="H52" s="70"/>
      <c r="I52" s="147">
        <f>SUM(E52:H52)</f>
        <v>600</v>
      </c>
    </row>
    <row r="53" spans="1:9" ht="12.75">
      <c r="A53" s="10" t="s">
        <v>142</v>
      </c>
      <c r="B53" s="72"/>
      <c r="C53" s="73"/>
      <c r="D53" s="73"/>
      <c r="E53" s="74"/>
      <c r="F53" s="14"/>
      <c r="G53" s="14"/>
      <c r="H53" s="70"/>
      <c r="I53" s="147" t="s">
        <v>229</v>
      </c>
    </row>
    <row r="54" spans="1:9" ht="12.75">
      <c r="A54" s="10" t="s">
        <v>143</v>
      </c>
      <c r="B54" s="67" t="s">
        <v>47</v>
      </c>
      <c r="C54" s="68" t="s">
        <v>250</v>
      </c>
      <c r="D54" s="68">
        <v>3</v>
      </c>
      <c r="E54" s="54">
        <f>SUM(E55:E57)</f>
        <v>19907</v>
      </c>
      <c r="F54" s="54">
        <f>SUM(F55:F57)</f>
        <v>20</v>
      </c>
      <c r="G54" s="54">
        <f>SUM(G55:G57)</f>
        <v>1019</v>
      </c>
      <c r="H54" s="54">
        <f>SUM(H55:H57)</f>
        <v>0</v>
      </c>
      <c r="I54" s="148">
        <f>SUM(I55:I57)</f>
        <v>20946</v>
      </c>
    </row>
    <row r="55" spans="1:9" ht="12.75">
      <c r="A55" s="10" t="s">
        <v>145</v>
      </c>
      <c r="B55" s="67"/>
      <c r="C55" s="69" t="s">
        <v>72</v>
      </c>
      <c r="D55" s="69"/>
      <c r="E55" s="49">
        <v>7290</v>
      </c>
      <c r="F55" s="14">
        <v>16</v>
      </c>
      <c r="G55" s="14">
        <v>26</v>
      </c>
      <c r="H55" s="70"/>
      <c r="I55" s="147">
        <f>SUM(E55:H55)</f>
        <v>7332</v>
      </c>
    </row>
    <row r="56" spans="1:9" ht="12.75">
      <c r="A56" s="10" t="s">
        <v>147</v>
      </c>
      <c r="B56" s="67"/>
      <c r="C56" s="69" t="s">
        <v>73</v>
      </c>
      <c r="D56" s="69"/>
      <c r="E56" s="49">
        <v>1967</v>
      </c>
      <c r="F56" s="14">
        <v>4</v>
      </c>
      <c r="G56" s="14">
        <v>-50</v>
      </c>
      <c r="H56" s="70"/>
      <c r="I56" s="147">
        <f>SUM(E56:H56)</f>
        <v>1921</v>
      </c>
    </row>
    <row r="57" spans="1:9" ht="12.75">
      <c r="A57" s="10" t="s">
        <v>149</v>
      </c>
      <c r="B57" s="67"/>
      <c r="C57" s="69" t="s">
        <v>239</v>
      </c>
      <c r="D57" s="69"/>
      <c r="E57" s="49">
        <v>10650</v>
      </c>
      <c r="F57" s="14"/>
      <c r="G57" s="14">
        <v>1043</v>
      </c>
      <c r="H57" s="70"/>
      <c r="I57" s="147">
        <f>SUM(E57:H57)</f>
        <v>11693</v>
      </c>
    </row>
    <row r="58" spans="1:9" ht="12.75">
      <c r="A58" s="10" t="s">
        <v>150</v>
      </c>
      <c r="B58" s="67" t="s">
        <v>50</v>
      </c>
      <c r="C58" s="68" t="s">
        <v>251</v>
      </c>
      <c r="D58" s="69"/>
      <c r="E58" s="54">
        <f>E59</f>
        <v>450</v>
      </c>
      <c r="F58" s="54">
        <f>F59</f>
        <v>0</v>
      </c>
      <c r="G58" s="54">
        <f>G59</f>
        <v>0</v>
      </c>
      <c r="H58" s="54">
        <f>H59</f>
        <v>0</v>
      </c>
      <c r="I58" s="148">
        <f>I59</f>
        <v>450</v>
      </c>
    </row>
    <row r="59" spans="1:9" ht="12.75">
      <c r="A59" s="10" t="s">
        <v>151</v>
      </c>
      <c r="B59" s="67"/>
      <c r="C59" s="69" t="s">
        <v>237</v>
      </c>
      <c r="D59" s="69"/>
      <c r="E59" s="49">
        <v>450</v>
      </c>
      <c r="F59" s="14"/>
      <c r="G59" s="14"/>
      <c r="H59" s="70"/>
      <c r="I59" s="147">
        <f>SUM(E59:H59)</f>
        <v>450</v>
      </c>
    </row>
    <row r="60" spans="1:9" ht="12.75">
      <c r="A60" s="10" t="s">
        <v>152</v>
      </c>
      <c r="B60" s="67" t="s">
        <v>53</v>
      </c>
      <c r="C60" s="68" t="s">
        <v>252</v>
      </c>
      <c r="D60" s="68">
        <v>6</v>
      </c>
      <c r="E60" s="54">
        <f>SUM(E61:E63)</f>
        <v>17746</v>
      </c>
      <c r="F60" s="54">
        <f>SUM(F61:F63)</f>
        <v>26</v>
      </c>
      <c r="G60" s="54">
        <f>SUM(G61:G63)</f>
        <v>103</v>
      </c>
      <c r="H60" s="54">
        <f>SUM(H61:H63)</f>
        <v>0</v>
      </c>
      <c r="I60" s="148">
        <f>SUM(I61:I63)</f>
        <v>17875</v>
      </c>
    </row>
    <row r="61" spans="1:9" ht="12.75">
      <c r="A61" s="10" t="s">
        <v>154</v>
      </c>
      <c r="B61" s="67"/>
      <c r="C61" s="69" t="s">
        <v>72</v>
      </c>
      <c r="D61" s="69"/>
      <c r="E61" s="49">
        <v>5312</v>
      </c>
      <c r="F61" s="14">
        <v>20</v>
      </c>
      <c r="G61" s="14">
        <v>18</v>
      </c>
      <c r="H61" s="70"/>
      <c r="I61" s="147">
        <f>SUM(E61:H61)</f>
        <v>5350</v>
      </c>
    </row>
    <row r="62" spans="1:9" ht="12.75">
      <c r="A62" s="10" t="s">
        <v>156</v>
      </c>
      <c r="B62" s="75"/>
      <c r="C62" s="76" t="s">
        <v>73</v>
      </c>
      <c r="D62" s="76"/>
      <c r="E62" s="49">
        <v>1434</v>
      </c>
      <c r="F62" s="14">
        <v>6</v>
      </c>
      <c r="G62" s="14">
        <v>-40</v>
      </c>
      <c r="H62" s="70"/>
      <c r="I62" s="147">
        <f>SUM(E62:H62)</f>
        <v>1400</v>
      </c>
    </row>
    <row r="63" spans="1:9" ht="12.75">
      <c r="A63" s="10" t="s">
        <v>157</v>
      </c>
      <c r="B63" s="77"/>
      <c r="C63" s="16" t="s">
        <v>239</v>
      </c>
      <c r="D63" s="16"/>
      <c r="E63" s="49">
        <v>11000</v>
      </c>
      <c r="F63" s="14"/>
      <c r="G63" s="14">
        <v>125</v>
      </c>
      <c r="H63" s="70"/>
      <c r="I63" s="147">
        <f>SUM(E63:H63)</f>
        <v>11125</v>
      </c>
    </row>
    <row r="64" spans="1:9" ht="12.75">
      <c r="A64" s="10" t="s">
        <v>158</v>
      </c>
      <c r="B64" s="78"/>
      <c r="C64" s="79" t="s">
        <v>253</v>
      </c>
      <c r="D64" s="28">
        <f>SUM(D10:D63)</f>
        <v>20</v>
      </c>
      <c r="E64" s="51">
        <f>SUM(E65:E67)</f>
        <v>123079</v>
      </c>
      <c r="F64" s="51">
        <f>SUM(F65:F67)</f>
        <v>257</v>
      </c>
      <c r="G64" s="51">
        <f>SUM(G65:G67)</f>
        <v>3933</v>
      </c>
      <c r="H64" s="51">
        <f>SUM(H65:H67)</f>
        <v>0</v>
      </c>
      <c r="I64" s="141">
        <f>SUM(I65:I67)</f>
        <v>127269</v>
      </c>
    </row>
    <row r="65" spans="1:9" ht="12.75">
      <c r="A65" s="10" t="s">
        <v>160</v>
      </c>
      <c r="B65" s="78"/>
      <c r="C65" s="26" t="s">
        <v>72</v>
      </c>
      <c r="D65" s="26"/>
      <c r="E65" s="80">
        <f>SUM(E14,E20,E26,E30,E40,,E44,,E55,E61,E48)</f>
        <v>37245</v>
      </c>
      <c r="F65" s="80">
        <f>SUM(F14,F20,F26,F30,F40,,F44,,F55,F61,F48)</f>
        <v>203</v>
      </c>
      <c r="G65" s="80">
        <f>SUM(G14,G20,G26,G30,G40,,G44,,G55,G61,G48)</f>
        <v>2314</v>
      </c>
      <c r="H65" s="80">
        <f>SUM(H14,H20,H26,H30,H40,,H44,,H55,H61,H48)</f>
        <v>0</v>
      </c>
      <c r="I65" s="149">
        <f>SUM(I14,I20,I26,I30,I40,,I44,,I55,I61,I48)</f>
        <v>39762</v>
      </c>
    </row>
    <row r="66" spans="1:9" ht="12.75">
      <c r="A66" s="10" t="s">
        <v>162</v>
      </c>
      <c r="B66" s="78"/>
      <c r="C66" s="26" t="s">
        <v>73</v>
      </c>
      <c r="D66" s="26"/>
      <c r="E66" s="80">
        <f>SUM(E15,E21,E27,E31,E41,E45,E56,E62,E49)</f>
        <v>9774</v>
      </c>
      <c r="F66" s="80">
        <f>SUM(F15,F21,F27,F31,F41,F45,F56,F62,F49)</f>
        <v>54</v>
      </c>
      <c r="G66" s="80">
        <f>SUM(G15,G21,G27,G31,G41,G45,G56,G62,G49)</f>
        <v>8</v>
      </c>
      <c r="H66" s="80">
        <f>SUM(H15,H21,H27,H31,H41,H45,H56,H62,H49)</f>
        <v>0</v>
      </c>
      <c r="I66" s="149">
        <f>SUM(I15,I21,I27,I31,I41,I45,I56,I62,I49)</f>
        <v>9836</v>
      </c>
    </row>
    <row r="67" spans="1:9" ht="12.75">
      <c r="A67" s="10" t="s">
        <v>164</v>
      </c>
      <c r="B67" s="78"/>
      <c r="C67" s="26" t="s">
        <v>239</v>
      </c>
      <c r="D67" s="26"/>
      <c r="E67" s="81">
        <f>SUM(E12,E16,E18,E22,E24,E28,E32,E34,E36,E38,E42,E46,E52,E57,E59,E63,E50)</f>
        <v>76060</v>
      </c>
      <c r="F67" s="81">
        <f>SUM(F12,F16,F18,F22,F24,F28,F32,F34,F36,F38,F42,F46,F52,F57,F59,F63,F50)</f>
        <v>0</v>
      </c>
      <c r="G67" s="81">
        <f>SUM(G12,G16,G18,G22,G24,G28,G32,G34,G36,G38,G42,G46,G52,G57,G59,G63,G50)</f>
        <v>1611</v>
      </c>
      <c r="H67" s="81">
        <f>SUM(H12,H16,H18,H22,H24,H28,H32,H34,H36,H38,H42,H46,H52,H57,H59,H63,H50)</f>
        <v>0</v>
      </c>
      <c r="I67" s="150">
        <f>SUM(I12,I16,I18,I22,I24,I28,I32,I34,I36,I38,I42,I46,I52,I57,I59,I63,I50)</f>
        <v>77671</v>
      </c>
    </row>
    <row r="68" spans="1:9" ht="12.75">
      <c r="A68" s="10" t="s">
        <v>166</v>
      </c>
      <c r="B68" s="82"/>
      <c r="C68" s="29"/>
      <c r="D68" s="29"/>
      <c r="E68" s="83"/>
      <c r="F68" s="14"/>
      <c r="G68" s="14"/>
      <c r="H68" s="70"/>
      <c r="I68" s="147"/>
    </row>
    <row r="69" spans="1:9" ht="12.75">
      <c r="A69" s="10" t="s">
        <v>167</v>
      </c>
      <c r="B69" s="82" t="s">
        <v>31</v>
      </c>
      <c r="C69" s="30" t="s">
        <v>254</v>
      </c>
      <c r="D69" s="29"/>
      <c r="E69" s="83"/>
      <c r="F69" s="14"/>
      <c r="G69" s="14"/>
      <c r="H69" s="70"/>
      <c r="I69" s="147"/>
    </row>
    <row r="70" spans="1:9" ht="12.75">
      <c r="A70" s="10" t="s">
        <v>168</v>
      </c>
      <c r="B70" s="84" t="s">
        <v>17</v>
      </c>
      <c r="C70" s="28" t="s">
        <v>255</v>
      </c>
      <c r="D70" s="28">
        <v>12</v>
      </c>
      <c r="E70" s="51">
        <f>SUM(E71:E73)</f>
        <v>75038</v>
      </c>
      <c r="F70" s="51">
        <f>SUM(F71:F73)</f>
        <v>6845</v>
      </c>
      <c r="G70" s="51">
        <f>SUM(G71:G73)</f>
        <v>597</v>
      </c>
      <c r="H70" s="51">
        <f>SUM(H71:H73)</f>
        <v>0</v>
      </c>
      <c r="I70" s="141">
        <f>SUM(I71:I73)</f>
        <v>82480</v>
      </c>
    </row>
    <row r="71" spans="1:9" ht="12.75">
      <c r="A71" s="10" t="s">
        <v>256</v>
      </c>
      <c r="B71" s="85"/>
      <c r="C71" s="86" t="s">
        <v>72</v>
      </c>
      <c r="D71" s="86"/>
      <c r="E71" s="80">
        <v>40880</v>
      </c>
      <c r="F71" s="145">
        <v>160</v>
      </c>
      <c r="G71" s="145">
        <v>470</v>
      </c>
      <c r="H71" s="146"/>
      <c r="I71" s="151">
        <f>SUM(E71:H71)</f>
        <v>41510</v>
      </c>
    </row>
    <row r="72" spans="1:9" ht="12.75">
      <c r="A72" s="10" t="s">
        <v>257</v>
      </c>
      <c r="B72" s="87"/>
      <c r="C72" s="88" t="s">
        <v>73</v>
      </c>
      <c r="D72" s="88"/>
      <c r="E72" s="80">
        <v>11038</v>
      </c>
      <c r="F72" s="145">
        <v>43</v>
      </c>
      <c r="G72" s="145">
        <v>-198</v>
      </c>
      <c r="H72" s="146"/>
      <c r="I72" s="151">
        <f>SUM(E72:H72)</f>
        <v>10883</v>
      </c>
    </row>
    <row r="73" spans="1:9" ht="12.75">
      <c r="A73" s="10" t="s">
        <v>170</v>
      </c>
      <c r="B73" s="89"/>
      <c r="C73" s="90" t="s">
        <v>239</v>
      </c>
      <c r="D73" s="90"/>
      <c r="E73" s="80">
        <v>23120</v>
      </c>
      <c r="F73" s="145">
        <v>6642</v>
      </c>
      <c r="G73" s="145">
        <v>325</v>
      </c>
      <c r="H73" s="146"/>
      <c r="I73" s="151">
        <f>SUM(E73:H73)</f>
        <v>30087</v>
      </c>
    </row>
    <row r="74" spans="1:9" ht="12.75">
      <c r="A74" s="10" t="s">
        <v>171</v>
      </c>
      <c r="B74" s="82"/>
      <c r="C74" s="29"/>
      <c r="D74" s="29"/>
      <c r="E74" s="83"/>
      <c r="F74" s="14"/>
      <c r="G74" s="14"/>
      <c r="H74" s="70"/>
      <c r="I74" s="147"/>
    </row>
    <row r="75" spans="1:9" ht="12.75">
      <c r="A75" s="10" t="s">
        <v>173</v>
      </c>
      <c r="B75" s="77" t="s">
        <v>45</v>
      </c>
      <c r="C75" s="18" t="s">
        <v>258</v>
      </c>
      <c r="D75" s="16"/>
      <c r="E75" s="49"/>
      <c r="F75" s="14"/>
      <c r="G75" s="14"/>
      <c r="H75" s="70"/>
      <c r="I75" s="147"/>
    </row>
    <row r="76" spans="1:9" ht="12.75">
      <c r="A76" s="10" t="s">
        <v>174</v>
      </c>
      <c r="B76" s="91" t="s">
        <v>17</v>
      </c>
      <c r="C76" s="92" t="s">
        <v>259</v>
      </c>
      <c r="D76" s="92">
        <v>4</v>
      </c>
      <c r="E76" s="54">
        <f>SUM(E77:E79)</f>
        <v>12675</v>
      </c>
      <c r="F76" s="54">
        <f>SUM(F77:F79)</f>
        <v>64</v>
      </c>
      <c r="G76" s="54">
        <f>SUM(G77:G79)</f>
        <v>63</v>
      </c>
      <c r="H76" s="54">
        <f>SUM(H77:H79)</f>
        <v>0</v>
      </c>
      <c r="I76" s="148">
        <f>SUM(I77:I79)</f>
        <v>12802</v>
      </c>
    </row>
    <row r="77" spans="1:9" ht="12.75">
      <c r="A77" s="10" t="s">
        <v>176</v>
      </c>
      <c r="B77" s="67"/>
      <c r="C77" s="69" t="s">
        <v>72</v>
      </c>
      <c r="D77" s="69"/>
      <c r="E77" s="49">
        <v>7976</v>
      </c>
      <c r="F77" s="14">
        <v>50</v>
      </c>
      <c r="G77" s="14">
        <v>50</v>
      </c>
      <c r="H77" s="70"/>
      <c r="I77" s="147">
        <f>SUM(E77:H77)</f>
        <v>8076</v>
      </c>
    </row>
    <row r="78" spans="1:9" ht="12.75">
      <c r="A78" s="10" t="s">
        <v>178</v>
      </c>
      <c r="B78" s="67"/>
      <c r="C78" s="69" t="s">
        <v>73</v>
      </c>
      <c r="D78" s="69"/>
      <c r="E78" s="49">
        <v>2154</v>
      </c>
      <c r="F78" s="14">
        <v>14</v>
      </c>
      <c r="G78" s="14">
        <v>-100</v>
      </c>
      <c r="H78" s="70"/>
      <c r="I78" s="147">
        <f>SUM(E78:H78)</f>
        <v>2068</v>
      </c>
    </row>
    <row r="79" spans="1:9" ht="12.75">
      <c r="A79" s="10" t="s">
        <v>180</v>
      </c>
      <c r="B79" s="67"/>
      <c r="C79" s="69" t="s">
        <v>239</v>
      </c>
      <c r="D79" s="69"/>
      <c r="E79" s="49">
        <v>2545</v>
      </c>
      <c r="F79" s="14"/>
      <c r="G79" s="14">
        <v>113</v>
      </c>
      <c r="H79" s="70"/>
      <c r="I79" s="147">
        <f>SUM(E79:H79)</f>
        <v>2658</v>
      </c>
    </row>
    <row r="80" spans="1:9" ht="12.75">
      <c r="A80" s="10" t="s">
        <v>182</v>
      </c>
      <c r="B80" s="67" t="s">
        <v>20</v>
      </c>
      <c r="C80" s="68" t="s">
        <v>260</v>
      </c>
      <c r="D80" s="69"/>
      <c r="E80" s="54">
        <f>E81</f>
        <v>3306</v>
      </c>
      <c r="F80" s="54">
        <f>F81</f>
        <v>0</v>
      </c>
      <c r="G80" s="54">
        <f>G81</f>
        <v>0</v>
      </c>
      <c r="H80" s="54">
        <f>H81</f>
        <v>0</v>
      </c>
      <c r="I80" s="148">
        <f>I81</f>
        <v>3306</v>
      </c>
    </row>
    <row r="81" spans="1:9" ht="12.75">
      <c r="A81" s="10" t="s">
        <v>184</v>
      </c>
      <c r="B81" s="67"/>
      <c r="C81" s="69" t="s">
        <v>237</v>
      </c>
      <c r="D81" s="69"/>
      <c r="E81" s="49">
        <v>3306</v>
      </c>
      <c r="F81" s="14"/>
      <c r="G81" s="14"/>
      <c r="H81" s="70"/>
      <c r="I81" s="147">
        <f>SUM(E81:H81)</f>
        <v>3306</v>
      </c>
    </row>
    <row r="82" spans="1:9" ht="12.75">
      <c r="A82" s="10" t="s">
        <v>186</v>
      </c>
      <c r="B82" s="67" t="s">
        <v>22</v>
      </c>
      <c r="C82" s="68" t="s">
        <v>261</v>
      </c>
      <c r="D82" s="69"/>
      <c r="E82" s="54">
        <f>E83</f>
        <v>550</v>
      </c>
      <c r="F82" s="54">
        <f>F83</f>
        <v>0</v>
      </c>
      <c r="G82" s="54">
        <f>G83</f>
        <v>0</v>
      </c>
      <c r="H82" s="54">
        <f>H83</f>
        <v>0</v>
      </c>
      <c r="I82" s="148">
        <f>I83</f>
        <v>550</v>
      </c>
    </row>
    <row r="83" spans="1:9" ht="12.75">
      <c r="A83" s="10" t="s">
        <v>187</v>
      </c>
      <c r="B83" s="67"/>
      <c r="C83" s="69" t="s">
        <v>237</v>
      </c>
      <c r="D83" s="69"/>
      <c r="E83" s="49">
        <v>550</v>
      </c>
      <c r="F83" s="14"/>
      <c r="G83" s="14"/>
      <c r="H83" s="70"/>
      <c r="I83" s="147">
        <f>SUM(E83:H83)</f>
        <v>550</v>
      </c>
    </row>
    <row r="84" spans="1:9" ht="12.75">
      <c r="A84" s="10" t="s">
        <v>189</v>
      </c>
      <c r="B84" s="87"/>
      <c r="C84" s="93" t="s">
        <v>262</v>
      </c>
      <c r="D84" s="93">
        <v>4</v>
      </c>
      <c r="E84" s="51">
        <f>SUM(E85:E87)</f>
        <v>16531</v>
      </c>
      <c r="F84" s="51">
        <f>SUM(F85:F87)</f>
        <v>64</v>
      </c>
      <c r="G84" s="51">
        <f>SUM(G85:G87)</f>
        <v>63</v>
      </c>
      <c r="H84" s="51">
        <f>SUM(H85:H87)</f>
        <v>0</v>
      </c>
      <c r="I84" s="141">
        <f>SUM(I85:I87)</f>
        <v>16658</v>
      </c>
    </row>
    <row r="85" spans="1:9" ht="12.75">
      <c r="A85" s="10" t="s">
        <v>191</v>
      </c>
      <c r="B85" s="87"/>
      <c r="C85" s="88" t="s">
        <v>72</v>
      </c>
      <c r="D85" s="88"/>
      <c r="E85" s="81">
        <f aca="true" t="shared" si="0" ref="E85:I86">E77</f>
        <v>7976</v>
      </c>
      <c r="F85" s="81">
        <f t="shared" si="0"/>
        <v>50</v>
      </c>
      <c r="G85" s="81">
        <f t="shared" si="0"/>
        <v>50</v>
      </c>
      <c r="H85" s="81">
        <f t="shared" si="0"/>
        <v>0</v>
      </c>
      <c r="I85" s="150">
        <f t="shared" si="0"/>
        <v>8076</v>
      </c>
    </row>
    <row r="86" spans="1:9" ht="12.75">
      <c r="A86" s="10" t="s">
        <v>193</v>
      </c>
      <c r="B86" s="87"/>
      <c r="C86" s="88" t="s">
        <v>73</v>
      </c>
      <c r="D86" s="88"/>
      <c r="E86" s="81">
        <f t="shared" si="0"/>
        <v>2154</v>
      </c>
      <c r="F86" s="81">
        <f t="shared" si="0"/>
        <v>14</v>
      </c>
      <c r="G86" s="81">
        <f t="shared" si="0"/>
        <v>-100</v>
      </c>
      <c r="H86" s="81">
        <f t="shared" si="0"/>
        <v>0</v>
      </c>
      <c r="I86" s="150">
        <f t="shared" si="0"/>
        <v>2068</v>
      </c>
    </row>
    <row r="87" spans="1:9" ht="12.75">
      <c r="A87" s="10" t="s">
        <v>195</v>
      </c>
      <c r="B87" s="89"/>
      <c r="C87" s="90" t="s">
        <v>239</v>
      </c>
      <c r="D87" s="90"/>
      <c r="E87" s="81">
        <f>E83+E81+E79</f>
        <v>6401</v>
      </c>
      <c r="F87" s="81">
        <f>F83+F81+F79</f>
        <v>0</v>
      </c>
      <c r="G87" s="81">
        <f>G83+G81+G79</f>
        <v>113</v>
      </c>
      <c r="H87" s="81">
        <f>H83+H81+H79</f>
        <v>0</v>
      </c>
      <c r="I87" s="150">
        <f>I83+I81+I79</f>
        <v>6514</v>
      </c>
    </row>
    <row r="88" spans="1:9" ht="12.75">
      <c r="A88" s="10" t="s">
        <v>196</v>
      </c>
      <c r="B88" s="82"/>
      <c r="C88" s="29"/>
      <c r="D88" s="29"/>
      <c r="E88" s="55"/>
      <c r="F88" s="14"/>
      <c r="G88" s="14"/>
      <c r="H88" s="70"/>
      <c r="I88" s="147" t="s">
        <v>229</v>
      </c>
    </row>
    <row r="89" spans="1:9" ht="12.75">
      <c r="A89" s="10" t="s">
        <v>197</v>
      </c>
      <c r="B89" s="77" t="s">
        <v>48</v>
      </c>
      <c r="C89" s="18" t="s">
        <v>263</v>
      </c>
      <c r="D89" s="16"/>
      <c r="E89" s="49"/>
      <c r="F89" s="14"/>
      <c r="G89" s="14"/>
      <c r="H89" s="70"/>
      <c r="I89" s="147"/>
    </row>
    <row r="90" spans="1:9" ht="12.75">
      <c r="A90" s="10" t="s">
        <v>198</v>
      </c>
      <c r="B90" s="91" t="s">
        <v>17</v>
      </c>
      <c r="C90" s="92" t="s">
        <v>264</v>
      </c>
      <c r="D90" s="92">
        <v>16</v>
      </c>
      <c r="E90" s="54">
        <f>SUM(E91:E93)</f>
        <v>70014</v>
      </c>
      <c r="F90" s="54">
        <f>SUM(F91:F93)</f>
        <v>377</v>
      </c>
      <c r="G90" s="54">
        <f>SUM(G91:G93)</f>
        <v>419</v>
      </c>
      <c r="H90" s="54">
        <f>SUM(H91:H93)</f>
        <v>0</v>
      </c>
      <c r="I90" s="148">
        <f>SUM(I91:I93)</f>
        <v>70810</v>
      </c>
    </row>
    <row r="91" spans="1:9" ht="12.75">
      <c r="A91" s="10" t="s">
        <v>199</v>
      </c>
      <c r="B91" s="67"/>
      <c r="C91" s="69" t="s">
        <v>72</v>
      </c>
      <c r="D91" s="69"/>
      <c r="E91" s="49">
        <v>45161</v>
      </c>
      <c r="F91" s="14">
        <v>298</v>
      </c>
      <c r="G91" s="14">
        <v>330</v>
      </c>
      <c r="H91" s="70"/>
      <c r="I91" s="147">
        <f>SUM(E91:H91)</f>
        <v>45789</v>
      </c>
    </row>
    <row r="92" spans="1:9" ht="12.75">
      <c r="A92" s="10" t="s">
        <v>200</v>
      </c>
      <c r="B92" s="67"/>
      <c r="C92" s="69" t="s">
        <v>73</v>
      </c>
      <c r="D92" s="69"/>
      <c r="E92" s="49">
        <v>12193</v>
      </c>
      <c r="F92" s="14">
        <v>79</v>
      </c>
      <c r="G92" s="14">
        <v>-358</v>
      </c>
      <c r="H92" s="70"/>
      <c r="I92" s="147">
        <f>SUM(E92:H92)</f>
        <v>11914</v>
      </c>
    </row>
    <row r="93" spans="1:9" ht="12.75">
      <c r="A93" s="10" t="s">
        <v>201</v>
      </c>
      <c r="B93" s="67"/>
      <c r="C93" s="69" t="s">
        <v>239</v>
      </c>
      <c r="D93" s="69"/>
      <c r="E93" s="49">
        <v>12660</v>
      </c>
      <c r="F93" s="14"/>
      <c r="G93" s="14">
        <v>447</v>
      </c>
      <c r="H93" s="70"/>
      <c r="I93" s="147">
        <f>SUM(E93:H93)</f>
        <v>13107</v>
      </c>
    </row>
    <row r="94" spans="1:9" ht="12.75">
      <c r="A94" s="10" t="s">
        <v>203</v>
      </c>
      <c r="B94" s="67" t="s">
        <v>20</v>
      </c>
      <c r="C94" s="68" t="s">
        <v>265</v>
      </c>
      <c r="D94" s="68">
        <v>3</v>
      </c>
      <c r="E94" s="54">
        <f>SUM(E95:E97)</f>
        <v>8755</v>
      </c>
      <c r="F94" s="54">
        <f>SUM(F95:F97)</f>
        <v>0</v>
      </c>
      <c r="G94" s="54">
        <f>SUM(G95:G97)</f>
        <v>0</v>
      </c>
      <c r="H94" s="54">
        <f>SUM(H95:H97)</f>
        <v>0</v>
      </c>
      <c r="I94" s="148">
        <f>SUM(I95:I97)</f>
        <v>8755</v>
      </c>
    </row>
    <row r="95" spans="1:9" ht="12.75">
      <c r="A95" s="10" t="s">
        <v>204</v>
      </c>
      <c r="B95" s="67"/>
      <c r="C95" s="69" t="s">
        <v>72</v>
      </c>
      <c r="D95" s="69"/>
      <c r="E95" s="49">
        <v>6815</v>
      </c>
      <c r="F95" s="14"/>
      <c r="G95" s="14"/>
      <c r="H95" s="70"/>
      <c r="I95" s="147">
        <f>SUM(E95:H95)</f>
        <v>6815</v>
      </c>
    </row>
    <row r="96" spans="1:9" ht="12.75">
      <c r="A96" s="10" t="s">
        <v>206</v>
      </c>
      <c r="B96" s="67"/>
      <c r="C96" s="69" t="s">
        <v>73</v>
      </c>
      <c r="D96" s="69"/>
      <c r="E96" s="49">
        <v>1840</v>
      </c>
      <c r="F96" s="14"/>
      <c r="G96" s="14">
        <v>-39</v>
      </c>
      <c r="H96" s="70"/>
      <c r="I96" s="147">
        <f>SUM(E96:H96)</f>
        <v>1801</v>
      </c>
    </row>
    <row r="97" spans="1:9" ht="12.75">
      <c r="A97" s="10" t="s">
        <v>208</v>
      </c>
      <c r="B97" s="67"/>
      <c r="C97" s="69" t="s">
        <v>239</v>
      </c>
      <c r="D97" s="69"/>
      <c r="E97" s="49">
        <v>100</v>
      </c>
      <c r="F97" s="14"/>
      <c r="G97" s="14">
        <v>39</v>
      </c>
      <c r="H97" s="70"/>
      <c r="I97" s="147">
        <f>SUM(E97:H97)</f>
        <v>139</v>
      </c>
    </row>
    <row r="98" spans="1:9" ht="12.75">
      <c r="A98" s="10" t="s">
        <v>209</v>
      </c>
      <c r="B98" s="67" t="s">
        <v>22</v>
      </c>
      <c r="C98" s="68" t="s">
        <v>266</v>
      </c>
      <c r="D98" s="68">
        <v>3</v>
      </c>
      <c r="E98" s="54">
        <f>SUM(E99:E101)</f>
        <v>15977</v>
      </c>
      <c r="F98" s="54">
        <f>SUM(F99:F101)</f>
        <v>64</v>
      </c>
      <c r="G98" s="54">
        <f>SUM(G99:G101)</f>
        <v>168</v>
      </c>
      <c r="H98" s="54">
        <f>SUM(H99:H101)</f>
        <v>0</v>
      </c>
      <c r="I98" s="148">
        <f>SUM(I99:I101)</f>
        <v>16209</v>
      </c>
    </row>
    <row r="99" spans="1:9" ht="12.75">
      <c r="A99" s="10" t="s">
        <v>210</v>
      </c>
      <c r="B99" s="67"/>
      <c r="C99" s="69" t="s">
        <v>72</v>
      </c>
      <c r="D99" s="69"/>
      <c r="E99" s="49">
        <v>4109</v>
      </c>
      <c r="F99" s="14">
        <v>50</v>
      </c>
      <c r="G99" s="14">
        <v>102</v>
      </c>
      <c r="H99" s="70"/>
      <c r="I99" s="147">
        <f>SUM(E99:H99)</f>
        <v>4261</v>
      </c>
    </row>
    <row r="100" spans="1:9" ht="12.75">
      <c r="A100" s="10" t="s">
        <v>211</v>
      </c>
      <c r="B100" s="67"/>
      <c r="C100" s="69" t="s">
        <v>73</v>
      </c>
      <c r="D100" s="69"/>
      <c r="E100" s="49">
        <v>1110</v>
      </c>
      <c r="F100" s="14">
        <v>14</v>
      </c>
      <c r="G100" s="14">
        <v>-57</v>
      </c>
      <c r="H100" s="70"/>
      <c r="I100" s="147">
        <f>SUM(E100:H100)</f>
        <v>1067</v>
      </c>
    </row>
    <row r="101" spans="1:9" ht="12.75">
      <c r="A101" s="10" t="s">
        <v>212</v>
      </c>
      <c r="B101" s="67"/>
      <c r="C101" s="69" t="s">
        <v>239</v>
      </c>
      <c r="D101" s="69"/>
      <c r="E101" s="49">
        <v>10758</v>
      </c>
      <c r="F101" s="14"/>
      <c r="G101" s="14">
        <v>123</v>
      </c>
      <c r="H101" s="70"/>
      <c r="I101" s="147">
        <f>SUM(E101:H101)</f>
        <v>10881</v>
      </c>
    </row>
    <row r="102" spans="1:9" ht="12.75">
      <c r="A102" s="10" t="s">
        <v>213</v>
      </c>
      <c r="B102" s="67" t="s">
        <v>24</v>
      </c>
      <c r="C102" s="68" t="s">
        <v>261</v>
      </c>
      <c r="D102" s="68">
        <v>2</v>
      </c>
      <c r="E102" s="54">
        <f>SUM(E103:E105)</f>
        <v>13175</v>
      </c>
      <c r="F102" s="54">
        <f>SUM(F103:F105)</f>
        <v>13</v>
      </c>
      <c r="G102" s="54">
        <f>SUM(G103:G105)</f>
        <v>23</v>
      </c>
      <c r="H102" s="54">
        <f>SUM(H103:H105)</f>
        <v>0</v>
      </c>
      <c r="I102" s="148">
        <f>SUM(I103:I105)</f>
        <v>13211</v>
      </c>
    </row>
    <row r="103" spans="1:9" ht="12.75">
      <c r="A103" s="10" t="s">
        <v>215</v>
      </c>
      <c r="B103" s="67"/>
      <c r="C103" s="69" t="s">
        <v>72</v>
      </c>
      <c r="D103" s="69"/>
      <c r="E103" s="49">
        <v>3443</v>
      </c>
      <c r="F103" s="14">
        <v>10</v>
      </c>
      <c r="G103" s="14">
        <v>18</v>
      </c>
      <c r="H103" s="70"/>
      <c r="I103" s="147">
        <f>SUM(E103:H103)</f>
        <v>3471</v>
      </c>
    </row>
    <row r="104" spans="1:9" ht="12.75">
      <c r="A104" s="10" t="s">
        <v>216</v>
      </c>
      <c r="B104" s="75"/>
      <c r="C104" s="69" t="s">
        <v>73</v>
      </c>
      <c r="D104" s="69"/>
      <c r="E104" s="49">
        <v>930</v>
      </c>
      <c r="F104" s="14">
        <v>3</v>
      </c>
      <c r="G104" s="14">
        <v>-48</v>
      </c>
      <c r="H104" s="70"/>
      <c r="I104" s="147">
        <f>SUM(E104:H104)</f>
        <v>885</v>
      </c>
    </row>
    <row r="105" spans="1:9" ht="12.75">
      <c r="A105" s="10" t="s">
        <v>218</v>
      </c>
      <c r="B105" s="10"/>
      <c r="C105" s="15" t="s">
        <v>239</v>
      </c>
      <c r="D105" s="69"/>
      <c r="E105" s="49">
        <v>8802</v>
      </c>
      <c r="F105" s="14"/>
      <c r="G105" s="14">
        <v>53</v>
      </c>
      <c r="H105" s="70"/>
      <c r="I105" s="147">
        <f>SUM(E105:H105)</f>
        <v>8855</v>
      </c>
    </row>
    <row r="106" spans="1:9" ht="12.75">
      <c r="A106" s="10" t="s">
        <v>220</v>
      </c>
      <c r="B106" s="41"/>
      <c r="C106" s="94" t="s">
        <v>267</v>
      </c>
      <c r="D106" s="93">
        <f>SUM(D88:D105)</f>
        <v>24</v>
      </c>
      <c r="E106" s="51">
        <f>SUM(E107:E109)</f>
        <v>107921</v>
      </c>
      <c r="F106" s="51">
        <f>SUM(F107:F109)</f>
        <v>454</v>
      </c>
      <c r="G106" s="51">
        <f>SUM(G107:G109)</f>
        <v>610</v>
      </c>
      <c r="H106" s="51">
        <f>SUM(H107:H109)</f>
        <v>0</v>
      </c>
      <c r="I106" s="141">
        <f>SUM(I107:I109)</f>
        <v>108985</v>
      </c>
    </row>
    <row r="107" spans="1:9" ht="12.75">
      <c r="A107" s="10" t="s">
        <v>221</v>
      </c>
      <c r="B107" s="41"/>
      <c r="C107" s="95" t="s">
        <v>72</v>
      </c>
      <c r="D107" s="88"/>
      <c r="E107" s="81">
        <f aca="true" t="shared" si="1" ref="E107:I109">E103+E99+E95+E91</f>
        <v>59528</v>
      </c>
      <c r="F107" s="81">
        <f t="shared" si="1"/>
        <v>358</v>
      </c>
      <c r="G107" s="81">
        <f t="shared" si="1"/>
        <v>450</v>
      </c>
      <c r="H107" s="81">
        <f t="shared" si="1"/>
        <v>0</v>
      </c>
      <c r="I107" s="150">
        <f t="shared" si="1"/>
        <v>60336</v>
      </c>
    </row>
    <row r="108" spans="1:9" ht="12.75">
      <c r="A108" s="10" t="s">
        <v>222</v>
      </c>
      <c r="B108" s="41"/>
      <c r="C108" s="95" t="s">
        <v>73</v>
      </c>
      <c r="D108" s="88"/>
      <c r="E108" s="81">
        <f t="shared" si="1"/>
        <v>16073</v>
      </c>
      <c r="F108" s="81">
        <f t="shared" si="1"/>
        <v>96</v>
      </c>
      <c r="G108" s="81">
        <f t="shared" si="1"/>
        <v>-502</v>
      </c>
      <c r="H108" s="81">
        <f t="shared" si="1"/>
        <v>0</v>
      </c>
      <c r="I108" s="150">
        <f t="shared" si="1"/>
        <v>15667</v>
      </c>
    </row>
    <row r="109" spans="1:9" ht="12.75">
      <c r="A109" s="10" t="s">
        <v>224</v>
      </c>
      <c r="B109" s="41"/>
      <c r="C109" s="95" t="s">
        <v>239</v>
      </c>
      <c r="D109" s="88"/>
      <c r="E109" s="81">
        <f t="shared" si="1"/>
        <v>32320</v>
      </c>
      <c r="F109" s="81">
        <f t="shared" si="1"/>
        <v>0</v>
      </c>
      <c r="G109" s="81">
        <f t="shared" si="1"/>
        <v>662</v>
      </c>
      <c r="H109" s="81">
        <f t="shared" si="1"/>
        <v>0</v>
      </c>
      <c r="I109" s="150">
        <f t="shared" si="1"/>
        <v>32982</v>
      </c>
    </row>
    <row r="110" spans="1:9" ht="12.75">
      <c r="A110" s="10" t="s">
        <v>225</v>
      </c>
      <c r="B110" s="10"/>
      <c r="C110" s="15"/>
      <c r="D110" s="69"/>
      <c r="E110" s="49"/>
      <c r="F110" s="14"/>
      <c r="G110" s="14"/>
      <c r="H110" s="70"/>
      <c r="I110" s="147"/>
    </row>
    <row r="111" spans="1:9" ht="12.75">
      <c r="A111" s="10" t="s">
        <v>226</v>
      </c>
      <c r="B111" s="10"/>
      <c r="C111" s="15"/>
      <c r="D111" s="69"/>
      <c r="E111" s="49"/>
      <c r="F111" s="14"/>
      <c r="G111" s="14"/>
      <c r="H111" s="70"/>
      <c r="I111" s="147"/>
    </row>
    <row r="112" spans="1:9" ht="12.75">
      <c r="A112" s="10" t="s">
        <v>227</v>
      </c>
      <c r="B112" s="10" t="s">
        <v>51</v>
      </c>
      <c r="C112" s="17" t="s">
        <v>268</v>
      </c>
      <c r="D112" s="69"/>
      <c r="E112" s="49"/>
      <c r="F112" s="14"/>
      <c r="G112" s="14"/>
      <c r="H112" s="70"/>
      <c r="I112" s="147"/>
    </row>
    <row r="113" spans="1:9" ht="12.75">
      <c r="A113" s="10" t="s">
        <v>269</v>
      </c>
      <c r="B113" s="10" t="s">
        <v>17</v>
      </c>
      <c r="C113" s="17" t="s">
        <v>270</v>
      </c>
      <c r="D113" s="68">
        <v>7</v>
      </c>
      <c r="E113" s="54">
        <f>SUM(E114:E116)</f>
        <v>14731</v>
      </c>
      <c r="F113" s="54">
        <f>SUM(F114:F116)</f>
        <v>46</v>
      </c>
      <c r="G113" s="54">
        <f>SUM(G114:G116)</f>
        <v>40</v>
      </c>
      <c r="H113" s="54">
        <f>SUM(H114:H116)</f>
        <v>0</v>
      </c>
      <c r="I113" s="148">
        <f>SUM(I114:I116)</f>
        <v>14817</v>
      </c>
    </row>
    <row r="114" spans="1:9" ht="12.75">
      <c r="A114" s="10" t="s">
        <v>271</v>
      </c>
      <c r="B114" s="10"/>
      <c r="C114" s="15" t="s">
        <v>72</v>
      </c>
      <c r="D114" s="69"/>
      <c r="E114" s="49">
        <v>10733</v>
      </c>
      <c r="F114" s="14">
        <v>36</v>
      </c>
      <c r="G114" s="14">
        <v>32</v>
      </c>
      <c r="H114" s="70"/>
      <c r="I114" s="147">
        <f>SUM(E114:H114)</f>
        <v>10801</v>
      </c>
    </row>
    <row r="115" spans="1:9" ht="12.75">
      <c r="A115" s="10" t="s">
        <v>272</v>
      </c>
      <c r="B115" s="10"/>
      <c r="C115" s="15" t="s">
        <v>73</v>
      </c>
      <c r="D115" s="69"/>
      <c r="E115" s="49">
        <v>2898</v>
      </c>
      <c r="F115" s="14">
        <v>10</v>
      </c>
      <c r="G115" s="14">
        <v>-225</v>
      </c>
      <c r="H115" s="70"/>
      <c r="I115" s="147">
        <f>SUM(E115:H115)</f>
        <v>2683</v>
      </c>
    </row>
    <row r="116" spans="1:9" ht="12.75">
      <c r="A116" s="10" t="s">
        <v>273</v>
      </c>
      <c r="B116" s="10"/>
      <c r="C116" s="15" t="s">
        <v>239</v>
      </c>
      <c r="D116" s="69"/>
      <c r="E116" s="49">
        <v>1100</v>
      </c>
      <c r="F116" s="14"/>
      <c r="G116" s="14">
        <v>233</v>
      </c>
      <c r="H116" s="70"/>
      <c r="I116" s="147">
        <f>SUM(E116:H116)</f>
        <v>1333</v>
      </c>
    </row>
    <row r="117" spans="1:9" ht="12.75">
      <c r="A117" s="10" t="s">
        <v>274</v>
      </c>
      <c r="B117" s="10" t="s">
        <v>20</v>
      </c>
      <c r="C117" s="17" t="s">
        <v>275</v>
      </c>
      <c r="D117" s="69"/>
      <c r="E117" s="54">
        <f>E118</f>
        <v>12878</v>
      </c>
      <c r="F117" s="54">
        <f>F118</f>
        <v>0</v>
      </c>
      <c r="G117" s="54">
        <f>G118</f>
        <v>0</v>
      </c>
      <c r="H117" s="54">
        <f>H118</f>
        <v>0</v>
      </c>
      <c r="I117" s="148">
        <f>I118</f>
        <v>12878</v>
      </c>
    </row>
    <row r="118" spans="1:9" ht="12.75">
      <c r="A118" s="10" t="s">
        <v>276</v>
      </c>
      <c r="B118" s="10"/>
      <c r="C118" s="15" t="s">
        <v>237</v>
      </c>
      <c r="D118" s="69"/>
      <c r="E118" s="49">
        <v>12878</v>
      </c>
      <c r="F118" s="14"/>
      <c r="G118" s="14"/>
      <c r="H118" s="70"/>
      <c r="I118" s="147">
        <f>SUM(E118:H118)</f>
        <v>12878</v>
      </c>
    </row>
    <row r="119" spans="1:9" ht="12.75">
      <c r="A119" s="10" t="s">
        <v>277</v>
      </c>
      <c r="B119" s="10" t="s">
        <v>22</v>
      </c>
      <c r="C119" s="15" t="s">
        <v>278</v>
      </c>
      <c r="D119" s="68">
        <v>1</v>
      </c>
      <c r="E119" s="54">
        <f>SUM(E120:E122)</f>
        <v>1506</v>
      </c>
      <c r="F119" s="54">
        <f>SUM(F120:F122)</f>
        <v>13</v>
      </c>
      <c r="G119" s="54">
        <f>SUM(G120:G122)</f>
        <v>0</v>
      </c>
      <c r="H119" s="54">
        <f>SUM(H120:H122)</f>
        <v>0</v>
      </c>
      <c r="I119" s="148">
        <f>SUM(I120:I122)</f>
        <v>1519</v>
      </c>
    </row>
    <row r="120" spans="1:9" ht="12.75">
      <c r="A120" s="10" t="s">
        <v>279</v>
      </c>
      <c r="B120" s="10"/>
      <c r="C120" s="15" t="s">
        <v>72</v>
      </c>
      <c r="D120" s="69"/>
      <c r="E120" s="49">
        <v>950</v>
      </c>
      <c r="F120" s="14">
        <v>10</v>
      </c>
      <c r="G120" s="14"/>
      <c r="H120" s="70"/>
      <c r="I120" s="147">
        <f>SUM(E120:H120)</f>
        <v>960</v>
      </c>
    </row>
    <row r="121" spans="1:9" ht="12.75">
      <c r="A121" s="10" t="s">
        <v>280</v>
      </c>
      <c r="B121" s="10"/>
      <c r="C121" s="15" t="s">
        <v>73</v>
      </c>
      <c r="D121" s="69"/>
      <c r="E121" s="49">
        <v>256</v>
      </c>
      <c r="F121" s="14">
        <v>3</v>
      </c>
      <c r="G121" s="14"/>
      <c r="H121" s="70"/>
      <c r="I121" s="147">
        <f>SUM(E121:H121)</f>
        <v>259</v>
      </c>
    </row>
    <row r="122" spans="1:9" ht="12.75">
      <c r="A122" s="10" t="s">
        <v>281</v>
      </c>
      <c r="B122" s="10"/>
      <c r="C122" s="15" t="s">
        <v>239</v>
      </c>
      <c r="D122" s="69"/>
      <c r="E122" s="49">
        <v>300</v>
      </c>
      <c r="F122" s="14"/>
      <c r="G122" s="14"/>
      <c r="H122" s="70"/>
      <c r="I122" s="147">
        <f>SUM(E122:H122)</f>
        <v>300</v>
      </c>
    </row>
    <row r="123" spans="1:9" ht="12.75">
      <c r="A123" s="10" t="s">
        <v>282</v>
      </c>
      <c r="B123" s="41"/>
      <c r="C123" s="94" t="s">
        <v>283</v>
      </c>
      <c r="D123" s="93">
        <f>SUM(D112:D122)</f>
        <v>8</v>
      </c>
      <c r="E123" s="51">
        <f>SUM(E113+E117+E119)</f>
        <v>29115</v>
      </c>
      <c r="F123" s="51">
        <f>SUM(F113+F117+F119)</f>
        <v>59</v>
      </c>
      <c r="G123" s="51">
        <f>SUM(G113+G117+G119)</f>
        <v>40</v>
      </c>
      <c r="H123" s="51">
        <f>SUM(H113+H117+H119)</f>
        <v>0</v>
      </c>
      <c r="I123" s="141">
        <f>SUM(I113+I117+I119)</f>
        <v>29214</v>
      </c>
    </row>
    <row r="124" spans="1:9" ht="12.75">
      <c r="A124" s="10" t="s">
        <v>284</v>
      </c>
      <c r="B124" s="41"/>
      <c r="C124" s="95" t="s">
        <v>72</v>
      </c>
      <c r="D124" s="88"/>
      <c r="E124" s="81">
        <f aca="true" t="shared" si="2" ref="E124:I125">SUM(E114+E120)</f>
        <v>11683</v>
      </c>
      <c r="F124" s="81">
        <f t="shared" si="2"/>
        <v>46</v>
      </c>
      <c r="G124" s="81">
        <f t="shared" si="2"/>
        <v>32</v>
      </c>
      <c r="H124" s="81">
        <f t="shared" si="2"/>
        <v>0</v>
      </c>
      <c r="I124" s="150">
        <f t="shared" si="2"/>
        <v>11761</v>
      </c>
    </row>
    <row r="125" spans="1:9" ht="12.75">
      <c r="A125" s="10" t="s">
        <v>285</v>
      </c>
      <c r="B125" s="41"/>
      <c r="C125" s="95" t="s">
        <v>73</v>
      </c>
      <c r="D125" s="88"/>
      <c r="E125" s="81">
        <f t="shared" si="2"/>
        <v>3154</v>
      </c>
      <c r="F125" s="81">
        <f t="shared" si="2"/>
        <v>13</v>
      </c>
      <c r="G125" s="81">
        <f t="shared" si="2"/>
        <v>-225</v>
      </c>
      <c r="H125" s="81">
        <f t="shared" si="2"/>
        <v>0</v>
      </c>
      <c r="I125" s="150">
        <f t="shared" si="2"/>
        <v>2942</v>
      </c>
    </row>
    <row r="126" spans="1:9" ht="12.75">
      <c r="A126" s="10" t="s">
        <v>286</v>
      </c>
      <c r="B126" s="41"/>
      <c r="C126" s="95" t="s">
        <v>239</v>
      </c>
      <c r="D126" s="88"/>
      <c r="E126" s="81">
        <f>SUM(E116+E118+E122)</f>
        <v>14278</v>
      </c>
      <c r="F126" s="81">
        <f>SUM(F116+F118+F122)</f>
        <v>0</v>
      </c>
      <c r="G126" s="81">
        <f>SUM(G116+G118+G122)</f>
        <v>233</v>
      </c>
      <c r="H126" s="81">
        <f>SUM(H116+H118+H122)</f>
        <v>0</v>
      </c>
      <c r="I126" s="150">
        <f>SUM(I116+I118+I122)</f>
        <v>14511</v>
      </c>
    </row>
    <row r="127" spans="1:9" ht="12.75">
      <c r="A127" s="10" t="s">
        <v>287</v>
      </c>
      <c r="B127" s="50"/>
      <c r="C127" s="96"/>
      <c r="D127" s="97"/>
      <c r="E127" s="83"/>
      <c r="F127" s="14"/>
      <c r="G127" s="14"/>
      <c r="H127" s="70"/>
      <c r="I127" s="147"/>
    </row>
    <row r="128" spans="1:9" ht="12.75">
      <c r="A128" s="10" t="s">
        <v>288</v>
      </c>
      <c r="B128" s="50"/>
      <c r="C128" s="96"/>
      <c r="D128" s="97"/>
      <c r="E128" s="83"/>
      <c r="F128" s="14"/>
      <c r="G128" s="14"/>
      <c r="H128" s="70"/>
      <c r="I128" s="147"/>
    </row>
    <row r="129" spans="1:9" ht="12.75">
      <c r="A129" s="10" t="s">
        <v>289</v>
      </c>
      <c r="B129" s="50"/>
      <c r="C129" s="96"/>
      <c r="D129" s="97"/>
      <c r="E129" s="83"/>
      <c r="F129" s="14"/>
      <c r="G129" s="14"/>
      <c r="H129" s="70"/>
      <c r="I129" s="147"/>
    </row>
    <row r="130" spans="1:9" ht="12.75">
      <c r="A130" s="10" t="s">
        <v>290</v>
      </c>
      <c r="B130" s="10"/>
      <c r="C130" s="98"/>
      <c r="D130" s="76"/>
      <c r="E130" s="49"/>
      <c r="F130" s="14"/>
      <c r="G130" s="14"/>
      <c r="H130" s="70"/>
      <c r="I130" s="147"/>
    </row>
    <row r="131" spans="1:9" ht="12.75">
      <c r="A131" s="10" t="s">
        <v>291</v>
      </c>
      <c r="B131" s="99"/>
      <c r="C131" s="100" t="s">
        <v>292</v>
      </c>
      <c r="D131" s="79">
        <f>SUM(D64,D70,D84,D106,D123)</f>
        <v>68</v>
      </c>
      <c r="E131" s="101">
        <f>SUM(E132:E134)</f>
        <v>351684</v>
      </c>
      <c r="F131" s="101">
        <f>SUM(F132:F134)</f>
        <v>7679</v>
      </c>
      <c r="G131" s="101">
        <f>SUM(G132:G134)</f>
        <v>5243</v>
      </c>
      <c r="H131" s="101">
        <f>SUM(H132:H134)</f>
        <v>0</v>
      </c>
      <c r="I131" s="152">
        <f>SUM(I132:I134)</f>
        <v>364606</v>
      </c>
    </row>
    <row r="132" spans="1:9" ht="12.75">
      <c r="A132" s="10" t="s">
        <v>293</v>
      </c>
      <c r="B132" s="99"/>
      <c r="C132" s="100" t="s">
        <v>72</v>
      </c>
      <c r="D132" s="102"/>
      <c r="E132" s="101">
        <f aca="true" t="shared" si="3" ref="E132:I134">E124+E107+E85+E65+E71</f>
        <v>157312</v>
      </c>
      <c r="F132" s="101">
        <f t="shared" si="3"/>
        <v>817</v>
      </c>
      <c r="G132" s="101">
        <f t="shared" si="3"/>
        <v>3316</v>
      </c>
      <c r="H132" s="101">
        <f t="shared" si="3"/>
        <v>0</v>
      </c>
      <c r="I132" s="152">
        <f t="shared" si="3"/>
        <v>161445</v>
      </c>
    </row>
    <row r="133" spans="1:9" ht="12.75">
      <c r="A133" s="10" t="s">
        <v>294</v>
      </c>
      <c r="B133" s="99"/>
      <c r="C133" s="100" t="s">
        <v>73</v>
      </c>
      <c r="D133" s="102"/>
      <c r="E133" s="101">
        <f t="shared" si="3"/>
        <v>42193</v>
      </c>
      <c r="F133" s="101">
        <f t="shared" si="3"/>
        <v>220</v>
      </c>
      <c r="G133" s="101">
        <f t="shared" si="3"/>
        <v>-1017</v>
      </c>
      <c r="H133" s="101">
        <f t="shared" si="3"/>
        <v>0</v>
      </c>
      <c r="I133" s="152">
        <f t="shared" si="3"/>
        <v>41396</v>
      </c>
    </row>
    <row r="134" spans="1:9" ht="12.75">
      <c r="A134" s="10" t="s">
        <v>295</v>
      </c>
      <c r="B134" s="99"/>
      <c r="C134" s="100" t="s">
        <v>239</v>
      </c>
      <c r="D134" s="102"/>
      <c r="E134" s="101">
        <f t="shared" si="3"/>
        <v>152179</v>
      </c>
      <c r="F134" s="101">
        <f t="shared" si="3"/>
        <v>6642</v>
      </c>
      <c r="G134" s="101">
        <f t="shared" si="3"/>
        <v>2944</v>
      </c>
      <c r="H134" s="101">
        <f t="shared" si="3"/>
        <v>0</v>
      </c>
      <c r="I134" s="152">
        <f t="shared" si="3"/>
        <v>161765</v>
      </c>
    </row>
  </sheetData>
  <sheetProtection selectLockedCells="1" selectUnlockedCells="1"/>
  <mergeCells count="7">
    <mergeCell ref="A7:B9"/>
    <mergeCell ref="F7:H7"/>
    <mergeCell ref="I7:I8"/>
    <mergeCell ref="A1:I1"/>
    <mergeCell ref="A2:I2"/>
    <mergeCell ref="A3:I3"/>
    <mergeCell ref="A4:I4"/>
  </mergeCells>
  <printOptions/>
  <pageMargins left="0.39375" right="0.39375" top="1.0631944444444446" bottom="0.9055555555555556" header="0.5118055555555555" footer="0.5118055555555555"/>
  <pageSetup horizontalDpi="300" verticalDpi="300" orientation="portrait" paperSize="9" r:id="rId1"/>
  <rowBreaks count="2" manualBreakCount="2">
    <brk id="52" max="255" man="1"/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zoomScalePageLayoutView="0" workbookViewId="0" topLeftCell="A7">
      <selection activeCell="B3" sqref="B3"/>
    </sheetView>
  </sheetViews>
  <sheetFormatPr defaultColWidth="11.7109375" defaultRowHeight="12.75"/>
  <cols>
    <col min="1" max="1" width="4.57421875" style="103" customWidth="1"/>
    <col min="2" max="2" width="3.140625" style="104" customWidth="1"/>
    <col min="3" max="3" width="41.140625" style="104" customWidth="1"/>
    <col min="4" max="4" width="11.7109375" style="104" customWidth="1"/>
    <col min="5" max="5" width="8.28125" style="104" customWidth="1"/>
    <col min="6" max="6" width="8.140625" style="104" customWidth="1"/>
    <col min="7" max="7" width="8.28125" style="104" customWidth="1"/>
    <col min="8" max="16384" width="11.7109375" style="104" customWidth="1"/>
  </cols>
  <sheetData>
    <row r="1" spans="1:8" ht="12.75">
      <c r="A1" s="170" t="s">
        <v>296</v>
      </c>
      <c r="B1" s="170"/>
      <c r="C1" s="170"/>
      <c r="D1" s="170"/>
      <c r="E1" s="170"/>
      <c r="F1" s="170"/>
      <c r="G1" s="170"/>
      <c r="H1" s="170"/>
    </row>
    <row r="2" spans="1:8" ht="12.75" customHeight="1">
      <c r="A2" s="171" t="s">
        <v>1</v>
      </c>
      <c r="B2" s="171"/>
      <c r="C2" s="171"/>
      <c r="D2" s="171"/>
      <c r="E2" s="171"/>
      <c r="F2" s="171"/>
      <c r="G2" s="171"/>
      <c r="H2" s="171"/>
    </row>
    <row r="3" spans="1:3" ht="12.75">
      <c r="A3" s="105"/>
      <c r="B3" s="105"/>
      <c r="C3" s="105"/>
    </row>
    <row r="4" spans="1:8" ht="12.75" customHeight="1">
      <c r="A4" s="166" t="s">
        <v>2</v>
      </c>
      <c r="B4" s="166"/>
      <c r="C4" s="166"/>
      <c r="D4" s="166"/>
      <c r="E4" s="166"/>
      <c r="F4" s="166"/>
      <c r="G4" s="166"/>
      <c r="H4" s="166"/>
    </row>
    <row r="5" spans="1:8" ht="12.75">
      <c r="A5" s="166" t="s">
        <v>297</v>
      </c>
      <c r="B5" s="166"/>
      <c r="C5" s="166"/>
      <c r="D5" s="166"/>
      <c r="E5" s="166"/>
      <c r="F5" s="166"/>
      <c r="G5" s="166"/>
      <c r="H5" s="166"/>
    </row>
    <row r="6" spans="1:4" ht="12.75">
      <c r="A6" s="46"/>
      <c r="B6" s="46"/>
      <c r="C6" s="46"/>
      <c r="D6" s="46"/>
    </row>
    <row r="8" spans="1:8" ht="12.75">
      <c r="A8" s="106"/>
      <c r="B8" s="107"/>
      <c r="C8" s="108"/>
      <c r="D8" s="109"/>
      <c r="H8" s="109" t="s">
        <v>5</v>
      </c>
    </row>
    <row r="9" spans="1:8" ht="44.25" customHeight="1">
      <c r="A9" s="172" t="s">
        <v>6</v>
      </c>
      <c r="B9" s="172"/>
      <c r="C9" s="173" t="s">
        <v>298</v>
      </c>
      <c r="D9" s="162" t="s">
        <v>8</v>
      </c>
      <c r="E9" s="163" t="s">
        <v>9</v>
      </c>
      <c r="F9" s="163"/>
      <c r="G9" s="163"/>
      <c r="H9" s="162" t="s">
        <v>10</v>
      </c>
    </row>
    <row r="10" spans="1:8" ht="13.5" customHeight="1">
      <c r="A10" s="172"/>
      <c r="B10" s="172"/>
      <c r="C10" s="173"/>
      <c r="D10" s="162"/>
      <c r="E10" s="4">
        <v>40714</v>
      </c>
      <c r="F10" s="158">
        <v>40868</v>
      </c>
      <c r="G10" s="6"/>
      <c r="H10" s="162"/>
    </row>
    <row r="11" spans="1:8" ht="12.75" customHeight="1">
      <c r="A11" s="172"/>
      <c r="B11" s="172"/>
      <c r="C11" s="110" t="s">
        <v>11</v>
      </c>
      <c r="D11" s="9" t="s">
        <v>12</v>
      </c>
      <c r="E11" s="9" t="s">
        <v>13</v>
      </c>
      <c r="F11" s="9" t="s">
        <v>14</v>
      </c>
      <c r="G11" s="9" t="s">
        <v>15</v>
      </c>
      <c r="H11" s="9" t="s">
        <v>16</v>
      </c>
    </row>
    <row r="12" spans="1:8" ht="12.75" customHeight="1">
      <c r="A12" s="111" t="s">
        <v>17</v>
      </c>
      <c r="B12" s="63" t="s">
        <v>299</v>
      </c>
      <c r="C12" s="112" t="s">
        <v>77</v>
      </c>
      <c r="D12" s="113"/>
      <c r="E12" s="113"/>
      <c r="F12" s="113"/>
      <c r="G12" s="113"/>
      <c r="H12" s="113"/>
    </row>
    <row r="13" spans="1:8" ht="12.75" customHeight="1">
      <c r="A13" s="114" t="s">
        <v>20</v>
      </c>
      <c r="B13" s="115"/>
      <c r="C13" s="116" t="s">
        <v>300</v>
      </c>
      <c r="D13" s="113">
        <v>300</v>
      </c>
      <c r="E13" s="113"/>
      <c r="F13" s="113"/>
      <c r="G13" s="113"/>
      <c r="H13" s="113">
        <f aca="true" t="shared" si="0" ref="H13:H39">SUM(D13:G13)</f>
        <v>300</v>
      </c>
    </row>
    <row r="14" spans="1:8" ht="12.75" customHeight="1">
      <c r="A14" s="111" t="s">
        <v>22</v>
      </c>
      <c r="B14" s="115"/>
      <c r="C14" s="117" t="s">
        <v>301</v>
      </c>
      <c r="D14" s="113">
        <v>2000</v>
      </c>
      <c r="E14" s="113"/>
      <c r="F14" s="113"/>
      <c r="G14" s="113"/>
      <c r="H14" s="113">
        <f t="shared" si="0"/>
        <v>2000</v>
      </c>
    </row>
    <row r="15" spans="1:8" ht="12.75" customHeight="1">
      <c r="A15" s="114" t="s">
        <v>24</v>
      </c>
      <c r="B15" s="118"/>
      <c r="C15" s="113" t="s">
        <v>302</v>
      </c>
      <c r="D15" s="113">
        <v>73500</v>
      </c>
      <c r="E15" s="113"/>
      <c r="F15" s="113"/>
      <c r="G15" s="113"/>
      <c r="H15" s="113">
        <f t="shared" si="0"/>
        <v>73500</v>
      </c>
    </row>
    <row r="16" spans="1:8" ht="12.75" customHeight="1">
      <c r="A16" s="111" t="s">
        <v>26</v>
      </c>
      <c r="B16" s="118"/>
      <c r="C16" s="119" t="s">
        <v>303</v>
      </c>
      <c r="D16" s="113">
        <v>1235</v>
      </c>
      <c r="E16" s="113"/>
      <c r="F16" s="113"/>
      <c r="G16" s="113"/>
      <c r="H16" s="113">
        <f t="shared" si="0"/>
        <v>1235</v>
      </c>
    </row>
    <row r="17" spans="1:8" ht="12.75" customHeight="1">
      <c r="A17" s="111" t="s">
        <v>30</v>
      </c>
      <c r="B17" s="118"/>
      <c r="C17" s="119" t="s">
        <v>304</v>
      </c>
      <c r="D17" s="113">
        <v>2549</v>
      </c>
      <c r="E17" s="113"/>
      <c r="F17" s="113"/>
      <c r="G17" s="113"/>
      <c r="H17" s="113">
        <f t="shared" si="0"/>
        <v>2549</v>
      </c>
    </row>
    <row r="18" spans="1:8" ht="12.75" customHeight="1">
      <c r="A18" s="111" t="s">
        <v>35</v>
      </c>
      <c r="B18" s="118"/>
      <c r="C18" s="119" t="s">
        <v>305</v>
      </c>
      <c r="D18" s="113">
        <v>1500</v>
      </c>
      <c r="E18" s="113"/>
      <c r="F18" s="113"/>
      <c r="G18" s="113"/>
      <c r="H18" s="113">
        <f t="shared" si="0"/>
        <v>1500</v>
      </c>
    </row>
    <row r="19" spans="1:8" ht="12.75" customHeight="1">
      <c r="A19" s="114" t="s">
        <v>37</v>
      </c>
      <c r="B19" s="118"/>
      <c r="C19" s="120" t="s">
        <v>306</v>
      </c>
      <c r="D19" s="113">
        <v>400</v>
      </c>
      <c r="E19" s="113"/>
      <c r="F19" s="113"/>
      <c r="G19" s="113"/>
      <c r="H19" s="113">
        <f t="shared" si="0"/>
        <v>400</v>
      </c>
    </row>
    <row r="20" spans="1:8" ht="12.75" customHeight="1">
      <c r="A20" s="111" t="s">
        <v>39</v>
      </c>
      <c r="B20" s="118"/>
      <c r="C20" s="113" t="s">
        <v>307</v>
      </c>
      <c r="D20" s="113">
        <v>3000</v>
      </c>
      <c r="E20" s="113"/>
      <c r="F20" s="113"/>
      <c r="G20" s="113"/>
      <c r="H20" s="113">
        <f t="shared" si="0"/>
        <v>3000</v>
      </c>
    </row>
    <row r="21" spans="1:8" ht="12.75" customHeight="1">
      <c r="A21" s="114" t="s">
        <v>41</v>
      </c>
      <c r="B21" s="118"/>
      <c r="C21" s="113" t="s">
        <v>308</v>
      </c>
      <c r="D21" s="113">
        <v>300</v>
      </c>
      <c r="E21" s="113"/>
      <c r="F21" s="113"/>
      <c r="G21" s="113"/>
      <c r="H21" s="113">
        <f t="shared" si="0"/>
        <v>300</v>
      </c>
    </row>
    <row r="22" spans="1:8" ht="12.75" customHeight="1">
      <c r="A22" s="114" t="s">
        <v>44</v>
      </c>
      <c r="B22" s="118"/>
      <c r="C22" s="113" t="s">
        <v>353</v>
      </c>
      <c r="D22" s="113">
        <v>2000</v>
      </c>
      <c r="E22" s="113"/>
      <c r="F22" s="113"/>
      <c r="G22" s="113"/>
      <c r="H22" s="113">
        <f t="shared" si="0"/>
        <v>2000</v>
      </c>
    </row>
    <row r="23" spans="1:8" ht="12.75" customHeight="1">
      <c r="A23" s="111" t="s">
        <v>47</v>
      </c>
      <c r="B23" s="121"/>
      <c r="C23" s="119" t="s">
        <v>309</v>
      </c>
      <c r="D23" s="113">
        <v>400</v>
      </c>
      <c r="E23" s="113"/>
      <c r="F23" s="113"/>
      <c r="G23" s="113"/>
      <c r="H23" s="113">
        <f t="shared" si="0"/>
        <v>400</v>
      </c>
    </row>
    <row r="24" spans="1:8" ht="12.75" customHeight="1">
      <c r="A24" s="114" t="s">
        <v>55</v>
      </c>
      <c r="B24" s="121"/>
      <c r="C24" s="119" t="s">
        <v>310</v>
      </c>
      <c r="D24" s="113">
        <v>300</v>
      </c>
      <c r="E24" s="113"/>
      <c r="F24" s="113"/>
      <c r="G24" s="113"/>
      <c r="H24" s="113">
        <f t="shared" si="0"/>
        <v>300</v>
      </c>
    </row>
    <row r="25" spans="1:8" ht="12.75" customHeight="1">
      <c r="A25" s="111" t="s">
        <v>61</v>
      </c>
      <c r="B25" s="120"/>
      <c r="C25" s="119" t="s">
        <v>311</v>
      </c>
      <c r="D25" s="113">
        <v>700</v>
      </c>
      <c r="E25" s="113"/>
      <c r="F25" s="113"/>
      <c r="G25" s="113"/>
      <c r="H25" s="113">
        <f t="shared" si="0"/>
        <v>700</v>
      </c>
    </row>
    <row r="26" spans="1:8" ht="12.75" customHeight="1">
      <c r="A26" s="111" t="s">
        <v>107</v>
      </c>
      <c r="B26" s="120"/>
      <c r="C26" s="119" t="s">
        <v>312</v>
      </c>
      <c r="D26" s="113">
        <v>20000</v>
      </c>
      <c r="E26" s="113"/>
      <c r="F26" s="113"/>
      <c r="G26" s="113"/>
      <c r="H26" s="113">
        <f t="shared" si="0"/>
        <v>20000</v>
      </c>
    </row>
    <row r="27" spans="1:8" ht="12.75" customHeight="1">
      <c r="A27" s="114" t="s">
        <v>109</v>
      </c>
      <c r="B27" s="120"/>
      <c r="C27" s="119" t="s">
        <v>313</v>
      </c>
      <c r="D27" s="113">
        <v>1000</v>
      </c>
      <c r="E27" s="113"/>
      <c r="F27" s="113"/>
      <c r="G27" s="113"/>
      <c r="H27" s="113">
        <f t="shared" si="0"/>
        <v>1000</v>
      </c>
    </row>
    <row r="28" spans="1:8" ht="12.75" customHeight="1">
      <c r="A28" s="111" t="s">
        <v>111</v>
      </c>
      <c r="B28" s="120"/>
      <c r="C28" s="119" t="s">
        <v>314</v>
      </c>
      <c r="D28" s="113">
        <v>550</v>
      </c>
      <c r="E28" s="113"/>
      <c r="F28" s="113"/>
      <c r="G28" s="113"/>
      <c r="H28" s="113">
        <f t="shared" si="0"/>
        <v>550</v>
      </c>
    </row>
    <row r="29" spans="1:8" ht="12.75" customHeight="1">
      <c r="A29" s="114" t="s">
        <v>113</v>
      </c>
      <c r="B29" s="120"/>
      <c r="C29" s="119" t="s">
        <v>315</v>
      </c>
      <c r="D29" s="122">
        <v>400</v>
      </c>
      <c r="E29" s="113"/>
      <c r="F29" s="113"/>
      <c r="G29" s="113"/>
      <c r="H29" s="113">
        <f t="shared" si="0"/>
        <v>400</v>
      </c>
    </row>
    <row r="30" spans="1:8" ht="12.75" customHeight="1">
      <c r="A30" s="111" t="s">
        <v>115</v>
      </c>
      <c r="B30" s="120"/>
      <c r="C30" s="119" t="s">
        <v>316</v>
      </c>
      <c r="D30" s="113">
        <v>400</v>
      </c>
      <c r="E30" s="113"/>
      <c r="F30" s="113"/>
      <c r="G30" s="113"/>
      <c r="H30" s="113">
        <f t="shared" si="0"/>
        <v>400</v>
      </c>
    </row>
    <row r="31" spans="1:8" ht="12.75" customHeight="1">
      <c r="A31" s="111" t="s">
        <v>117</v>
      </c>
      <c r="B31" s="120"/>
      <c r="C31" s="119" t="s">
        <v>317</v>
      </c>
      <c r="D31" s="113">
        <v>400</v>
      </c>
      <c r="E31" s="113"/>
      <c r="F31" s="113"/>
      <c r="G31" s="113"/>
      <c r="H31" s="113">
        <f t="shared" si="0"/>
        <v>400</v>
      </c>
    </row>
    <row r="32" spans="1:8" ht="12.75" customHeight="1">
      <c r="A32" s="111"/>
      <c r="B32" s="120"/>
      <c r="C32" s="119" t="s">
        <v>354</v>
      </c>
      <c r="D32" s="113"/>
      <c r="E32" s="113"/>
      <c r="F32" s="113">
        <v>225</v>
      </c>
      <c r="G32" s="113"/>
      <c r="H32" s="113">
        <f t="shared" si="0"/>
        <v>225</v>
      </c>
    </row>
    <row r="33" spans="1:8" ht="12.75" customHeight="1">
      <c r="A33" s="111"/>
      <c r="B33" s="120"/>
      <c r="C33" s="119" t="s">
        <v>355</v>
      </c>
      <c r="D33" s="113"/>
      <c r="E33" s="113"/>
      <c r="F33" s="113">
        <v>87</v>
      </c>
      <c r="G33" s="113"/>
      <c r="H33" s="113">
        <f t="shared" si="0"/>
        <v>87</v>
      </c>
    </row>
    <row r="34" spans="1:8" ht="12.75" customHeight="1">
      <c r="A34" s="111"/>
      <c r="B34" s="120"/>
      <c r="C34" s="119" t="s">
        <v>356</v>
      </c>
      <c r="D34" s="113"/>
      <c r="E34" s="113"/>
      <c r="F34" s="113">
        <v>177</v>
      </c>
      <c r="G34" s="113"/>
      <c r="H34" s="113">
        <f t="shared" si="0"/>
        <v>177</v>
      </c>
    </row>
    <row r="35" spans="1:8" ht="12.75" customHeight="1">
      <c r="A35" s="111"/>
      <c r="B35" s="120"/>
      <c r="C35" s="119" t="s">
        <v>357</v>
      </c>
      <c r="D35" s="113"/>
      <c r="E35" s="113"/>
      <c r="F35" s="113">
        <v>13</v>
      </c>
      <c r="G35" s="113"/>
      <c r="H35" s="113">
        <f t="shared" si="0"/>
        <v>13</v>
      </c>
    </row>
    <row r="36" spans="1:8" ht="12.75" customHeight="1">
      <c r="A36" s="111"/>
      <c r="B36" s="120"/>
      <c r="C36" s="119" t="s">
        <v>358</v>
      </c>
      <c r="D36" s="113"/>
      <c r="E36" s="113"/>
      <c r="F36" s="113">
        <v>104</v>
      </c>
      <c r="G36" s="113"/>
      <c r="H36" s="113">
        <f t="shared" si="0"/>
        <v>104</v>
      </c>
    </row>
    <row r="37" spans="1:8" ht="12.75" customHeight="1">
      <c r="A37" s="111"/>
      <c r="B37" s="120"/>
      <c r="C37" s="119" t="s">
        <v>359</v>
      </c>
      <c r="D37" s="113"/>
      <c r="E37" s="113"/>
      <c r="F37" s="113">
        <v>865</v>
      </c>
      <c r="G37" s="113"/>
      <c r="H37" s="113">
        <f t="shared" si="0"/>
        <v>865</v>
      </c>
    </row>
    <row r="38" spans="1:8" ht="12.75" customHeight="1">
      <c r="A38" s="111"/>
      <c r="B38" s="120"/>
      <c r="C38" s="119" t="s">
        <v>360</v>
      </c>
      <c r="D38" s="113"/>
      <c r="E38" s="113"/>
      <c r="F38" s="113">
        <v>130</v>
      </c>
      <c r="G38" s="113"/>
      <c r="H38" s="113">
        <f t="shared" si="0"/>
        <v>130</v>
      </c>
    </row>
    <row r="39" spans="1:8" ht="12.75" customHeight="1">
      <c r="A39" s="111"/>
      <c r="B39" s="120"/>
      <c r="C39" s="119" t="s">
        <v>361</v>
      </c>
      <c r="D39" s="113"/>
      <c r="E39" s="113"/>
      <c r="F39" s="113">
        <v>10</v>
      </c>
      <c r="G39" s="113"/>
      <c r="H39" s="113">
        <f t="shared" si="0"/>
        <v>10</v>
      </c>
    </row>
    <row r="40" spans="1:8" ht="12.75" customHeight="1">
      <c r="A40" s="114"/>
      <c r="B40" s="123"/>
      <c r="C40" s="124" t="s">
        <v>29</v>
      </c>
      <c r="D40" s="124">
        <f>SUM(D13:D39)</f>
        <v>110934</v>
      </c>
      <c r="E40" s="124">
        <f>SUM(E13:E39)</f>
        <v>0</v>
      </c>
      <c r="F40" s="124">
        <f>SUM(F13:F39)</f>
        <v>1611</v>
      </c>
      <c r="G40" s="124">
        <f>SUM(G13:G39)</f>
        <v>0</v>
      </c>
      <c r="H40" s="124">
        <f>SUM(H13:H39)</f>
        <v>112545</v>
      </c>
    </row>
    <row r="41" spans="1:3" ht="12.75">
      <c r="A41" s="125"/>
      <c r="B41" s="126"/>
      <c r="C41" s="126"/>
    </row>
    <row r="42" spans="1:3" ht="12.75">
      <c r="A42" s="125"/>
      <c r="B42" s="126"/>
      <c r="C42" s="126"/>
    </row>
    <row r="43" spans="1:3" ht="12.75">
      <c r="A43" s="125"/>
      <c r="B43" s="126"/>
      <c r="C43" s="126"/>
    </row>
    <row r="44" spans="1:3" ht="12.75">
      <c r="A44" s="125"/>
      <c r="B44" s="126"/>
      <c r="C44" s="126"/>
    </row>
    <row r="45" spans="1:3" ht="12.75">
      <c r="A45" s="125"/>
      <c r="B45" s="126"/>
      <c r="C45" s="126"/>
    </row>
    <row r="46" spans="1:3" ht="12.75">
      <c r="A46" s="125"/>
      <c r="B46" s="126"/>
      <c r="C46" s="126"/>
    </row>
    <row r="47" spans="1:3" s="129" customFormat="1" ht="12.75">
      <c r="A47" s="127"/>
      <c r="B47" s="128"/>
      <c r="C47" s="127"/>
    </row>
    <row r="48" spans="1:3" ht="12.75">
      <c r="A48" s="125"/>
      <c r="B48" s="126"/>
      <c r="C48" s="126"/>
    </row>
    <row r="49" spans="1:3" ht="12.75">
      <c r="A49" s="125"/>
      <c r="B49" s="126"/>
      <c r="C49" s="126"/>
    </row>
    <row r="50" spans="1:3" ht="12.75">
      <c r="A50" s="125"/>
      <c r="B50" s="126"/>
      <c r="C50" s="126"/>
    </row>
    <row r="51" spans="1:3" ht="12.75">
      <c r="A51" s="125"/>
      <c r="B51" s="126"/>
      <c r="C51" s="126"/>
    </row>
    <row r="52" spans="1:3" ht="12.75">
      <c r="A52" s="125"/>
      <c r="B52" s="126"/>
      <c r="C52" s="126"/>
    </row>
    <row r="53" spans="1:3" ht="12.75">
      <c r="A53" s="125"/>
      <c r="B53" s="126"/>
      <c r="C53" s="126"/>
    </row>
    <row r="54" spans="1:3" ht="12.75">
      <c r="A54" s="125"/>
      <c r="B54" s="126"/>
      <c r="C54" s="126"/>
    </row>
    <row r="55" spans="1:3" ht="12.75">
      <c r="A55" s="125"/>
      <c r="B55" s="126"/>
      <c r="C55" s="126"/>
    </row>
    <row r="56" spans="1:3" ht="12.75">
      <c r="A56" s="130"/>
      <c r="B56" s="131"/>
      <c r="C56" s="131"/>
    </row>
  </sheetData>
  <sheetProtection selectLockedCells="1" selectUnlockedCells="1"/>
  <mergeCells count="9">
    <mergeCell ref="A1:H1"/>
    <mergeCell ref="A2:H2"/>
    <mergeCell ref="A4:H4"/>
    <mergeCell ref="A5:H5"/>
    <mergeCell ref="H9:H10"/>
    <mergeCell ref="A9:B11"/>
    <mergeCell ref="C9:C10"/>
    <mergeCell ref="D9:D10"/>
    <mergeCell ref="E9:G9"/>
  </mergeCells>
  <printOptions/>
  <pageMargins left="0.39375" right="0.39375" top="1.0805555555555555" bottom="0.886111111111111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00390625" style="0" customWidth="1"/>
    <col min="2" max="2" width="3.140625" style="0" customWidth="1"/>
    <col min="3" max="3" width="35.00390625" style="0" customWidth="1"/>
    <col min="4" max="4" width="11.57421875" style="0" customWidth="1"/>
    <col min="5" max="5" width="8.140625" style="0" customWidth="1"/>
    <col min="6" max="6" width="7.00390625" style="0" customWidth="1"/>
    <col min="7" max="7" width="6.7109375" style="0" customWidth="1"/>
    <col min="8" max="8" width="11.28125" style="0" customWidth="1"/>
  </cols>
  <sheetData>
    <row r="1" spans="1:8" ht="12.75">
      <c r="A1" s="174" t="s">
        <v>318</v>
      </c>
      <c r="B1" s="174"/>
      <c r="C1" s="174"/>
      <c r="D1" s="174"/>
      <c r="E1" s="174"/>
      <c r="F1" s="174"/>
      <c r="G1" s="174"/>
      <c r="H1" s="174"/>
    </row>
    <row r="2" spans="1:8" ht="12.75">
      <c r="A2" s="175" t="s">
        <v>1</v>
      </c>
      <c r="B2" s="175"/>
      <c r="C2" s="175"/>
      <c r="D2" s="175"/>
      <c r="E2" s="175"/>
      <c r="F2" s="175"/>
      <c r="G2" s="175"/>
      <c r="H2" s="175"/>
    </row>
    <row r="3" spans="1:4" ht="12.75">
      <c r="A3" s="43"/>
      <c r="B3" s="43"/>
      <c r="C3" s="43"/>
      <c r="D3" s="43"/>
    </row>
    <row r="4" spans="1:8" ht="12.75" customHeight="1">
      <c r="A4" s="176" t="s">
        <v>2</v>
      </c>
      <c r="B4" s="176"/>
      <c r="C4" s="176"/>
      <c r="D4" s="176"/>
      <c r="E4" s="176"/>
      <c r="F4" s="176"/>
      <c r="G4" s="176"/>
      <c r="H4" s="176"/>
    </row>
    <row r="5" spans="1:8" ht="12.75">
      <c r="A5" s="176" t="s">
        <v>319</v>
      </c>
      <c r="B5" s="176"/>
      <c r="C5" s="176"/>
      <c r="D5" s="176"/>
      <c r="E5" s="176"/>
      <c r="F5" s="176"/>
      <c r="G5" s="176"/>
      <c r="H5" s="176"/>
    </row>
    <row r="7" ht="12.75">
      <c r="H7" t="s">
        <v>5</v>
      </c>
    </row>
    <row r="8" spans="1:8" ht="36.75" customHeight="1">
      <c r="A8" s="177" t="s">
        <v>6</v>
      </c>
      <c r="B8" s="177"/>
      <c r="C8" s="178" t="s">
        <v>320</v>
      </c>
      <c r="D8" s="179" t="s">
        <v>8</v>
      </c>
      <c r="E8" s="163" t="s">
        <v>9</v>
      </c>
      <c r="F8" s="163"/>
      <c r="G8" s="168"/>
      <c r="H8" s="169" t="s">
        <v>10</v>
      </c>
    </row>
    <row r="9" spans="1:8" ht="13.5" customHeight="1">
      <c r="A9" s="177"/>
      <c r="B9" s="177"/>
      <c r="C9" s="178"/>
      <c r="D9" s="179"/>
      <c r="E9" s="4">
        <v>40714</v>
      </c>
      <c r="F9" s="158" t="s">
        <v>362</v>
      </c>
      <c r="G9" s="142"/>
      <c r="H9" s="169"/>
    </row>
    <row r="10" spans="1:8" ht="12.75">
      <c r="A10" s="177"/>
      <c r="B10" s="177"/>
      <c r="C10" s="132" t="s">
        <v>11</v>
      </c>
      <c r="D10" s="133" t="s">
        <v>14</v>
      </c>
      <c r="E10" s="134"/>
      <c r="F10" s="134"/>
      <c r="G10" s="137"/>
      <c r="H10" s="143"/>
    </row>
    <row r="11" spans="1:8" ht="12.75">
      <c r="A11" s="135" t="s">
        <v>17</v>
      </c>
      <c r="B11" s="136" t="s">
        <v>31</v>
      </c>
      <c r="C11" s="136" t="s">
        <v>75</v>
      </c>
      <c r="D11" s="137"/>
      <c r="E11" s="134"/>
      <c r="F11" s="134"/>
      <c r="G11" s="137"/>
      <c r="H11" s="143"/>
    </row>
    <row r="12" spans="1:8" ht="12.75">
      <c r="A12" s="135" t="s">
        <v>20</v>
      </c>
      <c r="B12" s="136" t="s">
        <v>17</v>
      </c>
      <c r="C12" s="136" t="s">
        <v>320</v>
      </c>
      <c r="D12" s="137"/>
      <c r="E12" s="134"/>
      <c r="F12" s="134"/>
      <c r="G12" s="137"/>
      <c r="H12" s="143"/>
    </row>
    <row r="13" spans="1:8" ht="12.75">
      <c r="A13" s="135" t="s">
        <v>22</v>
      </c>
      <c r="B13" s="134"/>
      <c r="C13" s="134" t="s">
        <v>321</v>
      </c>
      <c r="D13" s="137">
        <v>1000</v>
      </c>
      <c r="E13" s="134">
        <v>574</v>
      </c>
      <c r="F13" s="134"/>
      <c r="G13" s="137"/>
      <c r="H13" s="143">
        <f>SUM(D13:G13)</f>
        <v>1574</v>
      </c>
    </row>
    <row r="14" spans="1:8" ht="12.75">
      <c r="A14" s="135" t="s">
        <v>24</v>
      </c>
      <c r="B14" s="134"/>
      <c r="C14" s="134" t="s">
        <v>322</v>
      </c>
      <c r="D14" s="137">
        <v>860</v>
      </c>
      <c r="E14" s="134"/>
      <c r="F14" s="134"/>
      <c r="G14" s="137"/>
      <c r="H14" s="143">
        <f>SUM(D14:G14)</f>
        <v>860</v>
      </c>
    </row>
    <row r="15" spans="1:8" ht="12.75">
      <c r="A15" s="135" t="s">
        <v>26</v>
      </c>
      <c r="B15" s="134"/>
      <c r="C15" s="134" t="s">
        <v>323</v>
      </c>
      <c r="D15" s="49">
        <v>1700</v>
      </c>
      <c r="E15" s="134"/>
      <c r="F15" s="134"/>
      <c r="G15" s="137"/>
      <c r="H15" s="143">
        <f>SUM(D15:G15)</f>
        <v>1700</v>
      </c>
    </row>
    <row r="16" spans="1:8" ht="12.75">
      <c r="A16" s="135" t="s">
        <v>28</v>
      </c>
      <c r="B16" s="134"/>
      <c r="C16" s="134" t="s">
        <v>324</v>
      </c>
      <c r="D16" s="49">
        <v>1700</v>
      </c>
      <c r="E16" s="134"/>
      <c r="F16" s="134"/>
      <c r="G16" s="137"/>
      <c r="H16" s="143">
        <f>SUM(D16:G16)</f>
        <v>1700</v>
      </c>
    </row>
    <row r="17" spans="1:8" ht="12.75">
      <c r="A17" s="138" t="s">
        <v>30</v>
      </c>
      <c r="B17" s="139"/>
      <c r="C17" s="140" t="s">
        <v>29</v>
      </c>
      <c r="D17" s="51">
        <f>SUM(D13:D16)</f>
        <v>5260</v>
      </c>
      <c r="E17" s="51">
        <f>SUM(E13:E16)</f>
        <v>574</v>
      </c>
      <c r="F17" s="51">
        <f>SUM(F13:F16)</f>
        <v>0</v>
      </c>
      <c r="G17" s="51">
        <f>SUM(G13:G16)</f>
        <v>0</v>
      </c>
      <c r="H17" s="141">
        <f>SUM(H13:H16)</f>
        <v>5834</v>
      </c>
    </row>
    <row r="18" spans="1:8" ht="12.75">
      <c r="A18" s="135" t="s">
        <v>33</v>
      </c>
      <c r="B18" s="134"/>
      <c r="C18" s="134"/>
      <c r="D18" s="137"/>
      <c r="E18" s="134"/>
      <c r="F18" s="134"/>
      <c r="G18" s="137"/>
      <c r="H18" s="143"/>
    </row>
    <row r="19" spans="1:8" ht="12.75">
      <c r="A19" s="135" t="s">
        <v>35</v>
      </c>
      <c r="B19" s="136" t="s">
        <v>20</v>
      </c>
      <c r="C19" s="136" t="s">
        <v>325</v>
      </c>
      <c r="D19" s="137"/>
      <c r="E19" s="134"/>
      <c r="F19" s="134"/>
      <c r="G19" s="137"/>
      <c r="H19" s="143"/>
    </row>
    <row r="20" spans="1:8" ht="12.75">
      <c r="A20" s="135" t="s">
        <v>37</v>
      </c>
      <c r="B20" s="134"/>
      <c r="C20" s="134" t="s">
        <v>326</v>
      </c>
      <c r="D20" s="49">
        <v>3500</v>
      </c>
      <c r="E20" s="134"/>
      <c r="F20" s="134">
        <v>860</v>
      </c>
      <c r="G20" s="137"/>
      <c r="H20" s="143">
        <f aca="true" t="shared" si="0" ref="H20:H31">SUM(D20:G20)</f>
        <v>4360</v>
      </c>
    </row>
    <row r="21" spans="1:8" ht="12.75">
      <c r="A21" s="135" t="s">
        <v>39</v>
      </c>
      <c r="B21" s="134"/>
      <c r="C21" s="134" t="s">
        <v>327</v>
      </c>
      <c r="D21" s="49">
        <v>4550</v>
      </c>
      <c r="E21" s="134"/>
      <c r="F21" s="134">
        <v>197</v>
      </c>
      <c r="G21" s="137"/>
      <c r="H21" s="143">
        <f t="shared" si="0"/>
        <v>4747</v>
      </c>
    </row>
    <row r="22" spans="1:8" ht="12.75">
      <c r="A22" s="135" t="s">
        <v>41</v>
      </c>
      <c r="B22" s="134"/>
      <c r="C22" s="134" t="s">
        <v>328</v>
      </c>
      <c r="D22" s="137">
        <v>150</v>
      </c>
      <c r="E22" s="134"/>
      <c r="F22" s="134"/>
      <c r="G22" s="137"/>
      <c r="H22" s="143">
        <f t="shared" si="0"/>
        <v>150</v>
      </c>
    </row>
    <row r="23" spans="1:8" ht="12.75">
      <c r="A23" s="135" t="s">
        <v>43</v>
      </c>
      <c r="B23" s="134"/>
      <c r="C23" s="44" t="s">
        <v>329</v>
      </c>
      <c r="D23" s="137">
        <v>500</v>
      </c>
      <c r="E23" s="134"/>
      <c r="F23" s="134"/>
      <c r="G23" s="137"/>
      <c r="H23" s="143">
        <f t="shared" si="0"/>
        <v>500</v>
      </c>
    </row>
    <row r="24" spans="1:8" ht="12.75">
      <c r="A24" s="135" t="s">
        <v>44</v>
      </c>
      <c r="B24" s="134"/>
      <c r="C24" s="134" t="s">
        <v>330</v>
      </c>
      <c r="D24" s="137">
        <v>100</v>
      </c>
      <c r="E24" s="134"/>
      <c r="F24" s="134"/>
      <c r="G24" s="137"/>
      <c r="H24" s="143">
        <f t="shared" si="0"/>
        <v>100</v>
      </c>
    </row>
    <row r="25" spans="1:8" ht="12.75">
      <c r="A25" s="135" t="s">
        <v>47</v>
      </c>
      <c r="B25" s="134"/>
      <c r="C25" s="134" t="s">
        <v>331</v>
      </c>
      <c r="D25" s="49">
        <v>1700</v>
      </c>
      <c r="E25" s="134"/>
      <c r="F25" s="134"/>
      <c r="G25" s="137"/>
      <c r="H25" s="143">
        <f t="shared" si="0"/>
        <v>1700</v>
      </c>
    </row>
    <row r="26" spans="1:8" ht="12.75">
      <c r="A26" s="135" t="s">
        <v>50</v>
      </c>
      <c r="B26" s="134"/>
      <c r="C26" s="134" t="s">
        <v>332</v>
      </c>
      <c r="D26" s="137">
        <v>200</v>
      </c>
      <c r="E26" s="134"/>
      <c r="F26" s="134"/>
      <c r="G26" s="137"/>
      <c r="H26" s="143">
        <f t="shared" si="0"/>
        <v>200</v>
      </c>
    </row>
    <row r="27" spans="1:8" ht="12.75">
      <c r="A27" s="135" t="s">
        <v>53</v>
      </c>
      <c r="B27" s="134"/>
      <c r="C27" s="134" t="s">
        <v>333</v>
      </c>
      <c r="D27" s="137">
        <v>100</v>
      </c>
      <c r="E27" s="134"/>
      <c r="F27" s="134"/>
      <c r="G27" s="137"/>
      <c r="H27" s="143">
        <f t="shared" si="0"/>
        <v>100</v>
      </c>
    </row>
    <row r="28" spans="1:8" ht="12.75">
      <c r="A28" s="135" t="s">
        <v>55</v>
      </c>
      <c r="B28" s="134"/>
      <c r="C28" s="134" t="s">
        <v>334</v>
      </c>
      <c r="D28" s="137">
        <v>80</v>
      </c>
      <c r="E28" s="134"/>
      <c r="F28" s="134">
        <v>-80</v>
      </c>
      <c r="G28" s="137"/>
      <c r="H28" s="143">
        <f t="shared" si="0"/>
        <v>0</v>
      </c>
    </row>
    <row r="29" spans="1:8" ht="12.75">
      <c r="A29" s="135" t="s">
        <v>57</v>
      </c>
      <c r="B29" s="134"/>
      <c r="C29" s="134" t="s">
        <v>335</v>
      </c>
      <c r="D29" s="137">
        <v>100</v>
      </c>
      <c r="E29" s="134"/>
      <c r="F29" s="134"/>
      <c r="G29" s="137"/>
      <c r="H29" s="143">
        <f t="shared" si="0"/>
        <v>100</v>
      </c>
    </row>
    <row r="30" spans="1:8" ht="12.75">
      <c r="A30" s="135" t="s">
        <v>58</v>
      </c>
      <c r="B30" s="134"/>
      <c r="C30" s="134" t="s">
        <v>336</v>
      </c>
      <c r="D30" s="137">
        <v>150</v>
      </c>
      <c r="E30" s="134"/>
      <c r="F30" s="134"/>
      <c r="G30" s="137"/>
      <c r="H30" s="143">
        <f t="shared" si="0"/>
        <v>150</v>
      </c>
    </row>
    <row r="31" spans="1:8" ht="12.75">
      <c r="A31" s="135" t="s">
        <v>64</v>
      </c>
      <c r="B31" s="134"/>
      <c r="C31" s="134" t="s">
        <v>337</v>
      </c>
      <c r="D31" s="137">
        <v>300</v>
      </c>
      <c r="E31" s="134"/>
      <c r="F31" s="134"/>
      <c r="G31" s="137"/>
      <c r="H31" s="143">
        <f t="shared" si="0"/>
        <v>300</v>
      </c>
    </row>
    <row r="32" spans="1:8" ht="12.75">
      <c r="A32" s="138" t="s">
        <v>67</v>
      </c>
      <c r="B32" s="140"/>
      <c r="C32" s="140" t="s">
        <v>29</v>
      </c>
      <c r="D32" s="51">
        <f>SUM(D20:D31)</f>
        <v>11430</v>
      </c>
      <c r="E32" s="51">
        <f>SUM(E20:E31)</f>
        <v>0</v>
      </c>
      <c r="F32" s="51">
        <f>SUM(F20:F31)</f>
        <v>977</v>
      </c>
      <c r="G32" s="51">
        <f>SUM(G20:G31)</f>
        <v>0</v>
      </c>
      <c r="H32" s="141">
        <f>SUM(H20:H31)</f>
        <v>12407</v>
      </c>
    </row>
    <row r="33" spans="1:8" ht="12.75">
      <c r="A33" s="138" t="s">
        <v>69</v>
      </c>
      <c r="B33" s="140"/>
      <c r="C33" s="140" t="s">
        <v>338</v>
      </c>
      <c r="D33" s="51">
        <f>SUM(D32+D17)</f>
        <v>16690</v>
      </c>
      <c r="E33" s="51">
        <f>SUM(E32+E17)</f>
        <v>574</v>
      </c>
      <c r="F33" s="51">
        <f>SUM(F32+F17)</f>
        <v>977</v>
      </c>
      <c r="G33" s="51">
        <f>SUM(G32+G17)</f>
        <v>0</v>
      </c>
      <c r="H33" s="141">
        <f>SUM(H32+H17)</f>
        <v>18241</v>
      </c>
    </row>
    <row r="34" spans="1:8" ht="12.75">
      <c r="A34" s="135" t="s">
        <v>107</v>
      </c>
      <c r="B34" s="134"/>
      <c r="C34" s="134"/>
      <c r="D34" s="137"/>
      <c r="E34" s="134"/>
      <c r="F34" s="134"/>
      <c r="G34" s="137"/>
      <c r="H34" s="143"/>
    </row>
    <row r="35" spans="1:8" ht="12.75">
      <c r="A35" s="135" t="s">
        <v>109</v>
      </c>
      <c r="B35" s="136" t="s">
        <v>45</v>
      </c>
      <c r="C35" s="136" t="s">
        <v>339</v>
      </c>
      <c r="D35" s="137"/>
      <c r="E35" s="134"/>
      <c r="F35" s="134"/>
      <c r="G35" s="137"/>
      <c r="H35" s="143"/>
    </row>
    <row r="36" spans="1:8" ht="12.75">
      <c r="A36" s="135" t="s">
        <v>111</v>
      </c>
      <c r="B36" s="134"/>
      <c r="C36" s="134" t="s">
        <v>340</v>
      </c>
      <c r="D36" s="137">
        <v>230</v>
      </c>
      <c r="E36" s="134"/>
      <c r="F36" s="134"/>
      <c r="G36" s="137"/>
      <c r="H36" s="143">
        <f aca="true" t="shared" si="1" ref="H36:H41">SUM(D36:G36)</f>
        <v>230</v>
      </c>
    </row>
    <row r="37" spans="1:8" ht="12.75">
      <c r="A37" s="135" t="s">
        <v>113</v>
      </c>
      <c r="B37" s="134"/>
      <c r="C37" s="134" t="s">
        <v>341</v>
      </c>
      <c r="D37" s="49">
        <v>2000</v>
      </c>
      <c r="E37" s="134"/>
      <c r="F37" s="134"/>
      <c r="G37" s="137"/>
      <c r="H37" s="143">
        <f t="shared" si="1"/>
        <v>2000</v>
      </c>
    </row>
    <row r="38" spans="1:8" ht="12.75">
      <c r="A38" s="135" t="s">
        <v>115</v>
      </c>
      <c r="B38" s="134"/>
      <c r="C38" s="134" t="s">
        <v>342</v>
      </c>
      <c r="D38" s="49">
        <v>1090</v>
      </c>
      <c r="E38" s="134"/>
      <c r="F38" s="134"/>
      <c r="G38" s="137"/>
      <c r="H38" s="143">
        <f t="shared" si="1"/>
        <v>1090</v>
      </c>
    </row>
    <row r="39" spans="1:8" ht="12.75">
      <c r="A39" s="135" t="s">
        <v>117</v>
      </c>
      <c r="B39" s="134"/>
      <c r="C39" s="134" t="s">
        <v>343</v>
      </c>
      <c r="D39" s="137">
        <v>0</v>
      </c>
      <c r="E39" s="134">
        <v>178</v>
      </c>
      <c r="F39" s="134"/>
      <c r="G39" s="137"/>
      <c r="H39" s="143">
        <f t="shared" si="1"/>
        <v>178</v>
      </c>
    </row>
    <row r="40" spans="1:8" ht="12.75">
      <c r="A40" s="135" t="s">
        <v>119</v>
      </c>
      <c r="B40" s="134"/>
      <c r="C40" s="134" t="s">
        <v>344</v>
      </c>
      <c r="D40" s="70">
        <v>1200</v>
      </c>
      <c r="E40" s="134"/>
      <c r="F40" s="134"/>
      <c r="G40" s="137"/>
      <c r="H40" s="143">
        <f t="shared" si="1"/>
        <v>1200</v>
      </c>
    </row>
    <row r="41" spans="1:8" ht="12.75">
      <c r="A41" s="135" t="s">
        <v>122</v>
      </c>
      <c r="B41" s="134"/>
      <c r="C41" s="134" t="s">
        <v>345</v>
      </c>
      <c r="D41" s="49">
        <v>1566</v>
      </c>
      <c r="E41" s="134"/>
      <c r="F41" s="134"/>
      <c r="G41" s="137"/>
      <c r="H41" s="143">
        <f t="shared" si="1"/>
        <v>1566</v>
      </c>
    </row>
    <row r="42" spans="1:8" ht="12.75">
      <c r="A42" s="135" t="s">
        <v>124</v>
      </c>
      <c r="B42" s="139"/>
      <c r="C42" s="140" t="s">
        <v>29</v>
      </c>
      <c r="D42" s="51">
        <f>SUM(D36:D41)</f>
        <v>6086</v>
      </c>
      <c r="E42" s="51">
        <f>SUM(E36:E41)</f>
        <v>178</v>
      </c>
      <c r="F42" s="51">
        <f>SUM(F36:F41)</f>
        <v>0</v>
      </c>
      <c r="G42" s="51">
        <f>SUM(G36:G41)</f>
        <v>0</v>
      </c>
      <c r="H42" s="141">
        <f>SUM(H36:H41)</f>
        <v>6264</v>
      </c>
    </row>
  </sheetData>
  <sheetProtection selectLockedCells="1" selectUnlockedCells="1"/>
  <mergeCells count="9">
    <mergeCell ref="A1:H1"/>
    <mergeCell ref="A2:H2"/>
    <mergeCell ref="A4:H4"/>
    <mergeCell ref="A5:H5"/>
    <mergeCell ref="H8:H9"/>
    <mergeCell ref="A8:B10"/>
    <mergeCell ref="C8:C9"/>
    <mergeCell ref="D8:D9"/>
    <mergeCell ref="E8:G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POLGÁRMESTERI HIVATAL RÉVFÜLÖP</cp:lastModifiedBy>
  <cp:lastPrinted>2011-11-10T09:28:22Z</cp:lastPrinted>
  <dcterms:created xsi:type="dcterms:W3CDTF">2011-06-09T06:07:10Z</dcterms:created>
  <dcterms:modified xsi:type="dcterms:W3CDTF">2011-11-10T14:29:59Z</dcterms:modified>
  <cp:category/>
  <cp:version/>
  <cp:contentType/>
  <cp:contentStatus/>
</cp:coreProperties>
</file>