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34" activeTab="0"/>
  </bookViews>
  <sheets>
    <sheet name="KV 1 mell" sheetId="1" r:id="rId1"/>
    <sheet name="Kv 1a mell" sheetId="2" r:id="rId2"/>
    <sheet name="Kv 1b mell" sheetId="3" r:id="rId3"/>
    <sheet name="Kv 1c mell" sheetId="4" r:id="rId4"/>
    <sheet name="Kv 1d mell" sheetId="5" r:id="rId5"/>
    <sheet name="KV 2 mell" sheetId="6" r:id="rId6"/>
    <sheet name="KV 3 mell" sheetId="7" r:id="rId7"/>
    <sheet name="KV 4 mell" sheetId="8" r:id="rId8"/>
    <sheet name="Kv 5 mell" sheetId="9" r:id="rId9"/>
  </sheets>
  <definedNames/>
  <calcPr fullCalcOnLoad="1"/>
</workbook>
</file>

<file path=xl/sharedStrings.xml><?xml version="1.0" encoding="utf-8"?>
<sst xmlns="http://schemas.openxmlformats.org/spreadsheetml/2006/main" count="1041" uniqueCount="418">
  <si>
    <t>1 melléklet</t>
  </si>
  <si>
    <t>a  /2013.(II.  ) önkormányzati rendelethez</t>
  </si>
  <si>
    <t>Révfülöp Nagyközség Önkormányzata</t>
  </si>
  <si>
    <t xml:space="preserve"> 2013. évi bevételi és kiadási előirányzatainak főösszesítője</t>
  </si>
  <si>
    <t>Ezer Ft</t>
  </si>
  <si>
    <t>Sor szám</t>
  </si>
  <si>
    <t>Bevételek</t>
  </si>
  <si>
    <t>2012.évi eredeti előirányzat</t>
  </si>
  <si>
    <t>2012.évi módosított előirányzat</t>
  </si>
  <si>
    <t>Teljesítés 2012.12.31.</t>
  </si>
  <si>
    <t>2013.évi terv</t>
  </si>
  <si>
    <t>A</t>
  </si>
  <si>
    <t>B</t>
  </si>
  <si>
    <t>C</t>
  </si>
  <si>
    <t>D</t>
  </si>
  <si>
    <t>1.</t>
  </si>
  <si>
    <t>I.</t>
  </si>
  <si>
    <t>Működési bevételek</t>
  </si>
  <si>
    <t>2.</t>
  </si>
  <si>
    <t>Intézményi működéssel kapcsolatos bevételek</t>
  </si>
  <si>
    <t>3.</t>
  </si>
  <si>
    <t>Általános forgalmi adó</t>
  </si>
  <si>
    <t>4.</t>
  </si>
  <si>
    <t>Kamat bevételek</t>
  </si>
  <si>
    <t>5.</t>
  </si>
  <si>
    <t>Összesen</t>
  </si>
  <si>
    <t>6.</t>
  </si>
  <si>
    <t>II.</t>
  </si>
  <si>
    <t>Önkormányzat sajátos működési bevételei</t>
  </si>
  <si>
    <t>7.</t>
  </si>
  <si>
    <t>Helyi adók</t>
  </si>
  <si>
    <t>8.</t>
  </si>
  <si>
    <t>Átengedett központi adók</t>
  </si>
  <si>
    <t>9.</t>
  </si>
  <si>
    <t>Talajterhelési díj</t>
  </si>
  <si>
    <t>10.</t>
  </si>
  <si>
    <t>Egyéb sajátos bevétel</t>
  </si>
  <si>
    <t>11.</t>
  </si>
  <si>
    <t>Bírság, pótlék</t>
  </si>
  <si>
    <t>12.</t>
  </si>
  <si>
    <t>13.</t>
  </si>
  <si>
    <t>III.</t>
  </si>
  <si>
    <t>Támogatások</t>
  </si>
  <si>
    <t>14.</t>
  </si>
  <si>
    <t>IV.</t>
  </si>
  <si>
    <t>Felhalmozási és tőke jellegű bevételek</t>
  </si>
  <si>
    <t>15.</t>
  </si>
  <si>
    <t>V.</t>
  </si>
  <si>
    <t>Véglegesen átvett pénzeszközök</t>
  </si>
  <si>
    <t>16.</t>
  </si>
  <si>
    <t>Működési célú pénzeszköz átvétel</t>
  </si>
  <si>
    <t>17.</t>
  </si>
  <si>
    <t>Felhalmozási célú pénzeszköz átvétel</t>
  </si>
  <si>
    <t>18.</t>
  </si>
  <si>
    <t>19.</t>
  </si>
  <si>
    <t>VI.</t>
  </si>
  <si>
    <t>Hitel felvétel fejlesztési célra</t>
  </si>
  <si>
    <t>20.</t>
  </si>
  <si>
    <t>Kölcsön törlesztés</t>
  </si>
  <si>
    <t>21.</t>
  </si>
  <si>
    <t>VII.</t>
  </si>
  <si>
    <t>Pénzmaradvány</t>
  </si>
  <si>
    <t>22.</t>
  </si>
  <si>
    <t>VIII.</t>
  </si>
  <si>
    <t>Előző évi költségvetési elszámolás</t>
  </si>
  <si>
    <t>23.</t>
  </si>
  <si>
    <t>Függő bevétel</t>
  </si>
  <si>
    <t>24.</t>
  </si>
  <si>
    <t>Bevételek össszesen</t>
  </si>
  <si>
    <t>Kiadások</t>
  </si>
  <si>
    <t>Önkormányzat és intézmények kiadásai</t>
  </si>
  <si>
    <t>Ebből: Személyi juttatás</t>
  </si>
  <si>
    <t xml:space="preserve">          Járulékok</t>
  </si>
  <si>
    <t xml:space="preserve">          Dologi kiadások</t>
  </si>
  <si>
    <t>Működési célú pénzeszköz átadás</t>
  </si>
  <si>
    <t>Felhalmozási célú pénzeszköz átadás</t>
  </si>
  <si>
    <t>Felhalmozási kiadások</t>
  </si>
  <si>
    <t>Hitel törlesztés</t>
  </si>
  <si>
    <t>Tartalék</t>
  </si>
  <si>
    <t>Tartalék felhalmozási kiadásokra</t>
  </si>
  <si>
    <t>Egyéb értékpapír vásárlás</t>
  </si>
  <si>
    <t>Egyéb értékpapír visszaváltás</t>
  </si>
  <si>
    <t>Függő kiadás</t>
  </si>
  <si>
    <t>Kiadások összesen</t>
  </si>
  <si>
    <t>sor szám</t>
  </si>
  <si>
    <t>Kötelező feladat</t>
  </si>
  <si>
    <t>Önként váll. Feladat</t>
  </si>
  <si>
    <t>Állami feladat</t>
  </si>
  <si>
    <t>lét szám</t>
  </si>
  <si>
    <t>Bérleti díj</t>
  </si>
  <si>
    <t>Áfa bevétel</t>
  </si>
  <si>
    <t>Kamat bevétel</t>
  </si>
  <si>
    <t>Működési bevétel összesen</t>
  </si>
  <si>
    <t>Normatív támogatás</t>
  </si>
  <si>
    <t>Révfülöp Önkormányzat támogatása</t>
  </si>
  <si>
    <t>Önkormányzattól átvett pénzeszköz</t>
  </si>
  <si>
    <t>Polgármesteri Hiv.bevétele össz.</t>
  </si>
  <si>
    <t>Személyi juttatás</t>
  </si>
  <si>
    <t>Járulékok</t>
  </si>
  <si>
    <t>Dologi kiadás</t>
  </si>
  <si>
    <t>Óvodai intézményi ellátási díj bevétel</t>
  </si>
  <si>
    <t>Óvodai alkalmazottak étkezés térítése</t>
  </si>
  <si>
    <t xml:space="preserve">Óvoda működési bevétele </t>
  </si>
  <si>
    <t>Társult önk.támogatása</t>
  </si>
  <si>
    <t>Révfülöp önk.támogatása</t>
  </si>
  <si>
    <t>Óvoda bevétele összesen</t>
  </si>
  <si>
    <t>sorszám</t>
  </si>
  <si>
    <t>Önként váll. feladat</t>
  </si>
  <si>
    <t>Szociális étkezés bevétele</t>
  </si>
  <si>
    <t>Működési bevétel</t>
  </si>
  <si>
    <t>Szoc.szolg.bevétele össszesen</t>
  </si>
  <si>
    <t>Személyi juttatások</t>
  </si>
  <si>
    <t>2 melléklet</t>
  </si>
  <si>
    <t xml:space="preserve">Révfülöp Nagyközség Önkormányzata és költségvetési szervei </t>
  </si>
  <si>
    <t>2013. évi bevételi előirányzatai forrásonként</t>
  </si>
  <si>
    <t>Polgármesteri Hivatal  bevétele összesen</t>
  </si>
  <si>
    <t>Szociális étkezés bevétele összesen</t>
  </si>
  <si>
    <t>Iskolai intézményi ellátási díj bevétel</t>
  </si>
  <si>
    <t>Iskolai alkalmazottak étkezés térítése</t>
  </si>
  <si>
    <t>Iskolai egyéb étkezők térítési díja</t>
  </si>
  <si>
    <t>Helyiségek bérbeadása</t>
  </si>
  <si>
    <t>Iskola bevétele összesen</t>
  </si>
  <si>
    <t>Tourinform iroda bevétele</t>
  </si>
  <si>
    <t>Könyvtári szolgáltatás bevétele</t>
  </si>
  <si>
    <t>Honismeret, galéria belépődíj</t>
  </si>
  <si>
    <t>Képújság hirdetés díja</t>
  </si>
  <si>
    <t>Temetkezési szolgáltatás bevétele</t>
  </si>
  <si>
    <t>25.</t>
  </si>
  <si>
    <t>Strand bevétel</t>
  </si>
  <si>
    <t>26.</t>
  </si>
  <si>
    <t>Kilátó bevétele</t>
  </si>
  <si>
    <t>27.</t>
  </si>
  <si>
    <t>Nyilvános Wc bevétele</t>
  </si>
  <si>
    <t>28.</t>
  </si>
  <si>
    <t>Helyiségek,  eszközök bérbeadása</t>
  </si>
  <si>
    <t>29.</t>
  </si>
  <si>
    <t>Továbbszámlázott szolgáltatások</t>
  </si>
  <si>
    <t>30.</t>
  </si>
  <si>
    <t>Egyéb bevétel</t>
  </si>
  <si>
    <t>31.</t>
  </si>
  <si>
    <t>32.</t>
  </si>
  <si>
    <t xml:space="preserve">Szakfeladatok bevétele összesen </t>
  </si>
  <si>
    <t>33.</t>
  </si>
  <si>
    <t>Intézményi működési bevételek összesen</t>
  </si>
  <si>
    <t>34.</t>
  </si>
  <si>
    <t>Általános forgalmi adó bevétel összesen</t>
  </si>
  <si>
    <t>35.</t>
  </si>
  <si>
    <t>36.</t>
  </si>
  <si>
    <t>Működési bevételek összesen</t>
  </si>
  <si>
    <t>37.</t>
  </si>
  <si>
    <t>Önkormányzatok sajátos működési bevételei</t>
  </si>
  <si>
    <t>38.</t>
  </si>
  <si>
    <t>39.</t>
  </si>
  <si>
    <t>Építményadó</t>
  </si>
  <si>
    <t>40.</t>
  </si>
  <si>
    <t>Telekadó</t>
  </si>
  <si>
    <t>41.</t>
  </si>
  <si>
    <t>Idegenforgalmi adó</t>
  </si>
  <si>
    <t>42.</t>
  </si>
  <si>
    <t>Iparűzési adó</t>
  </si>
  <si>
    <t>43.</t>
  </si>
  <si>
    <t>44.</t>
  </si>
  <si>
    <t>45.</t>
  </si>
  <si>
    <t>Személyi jövedelemadó  8%-a</t>
  </si>
  <si>
    <t>46.</t>
  </si>
  <si>
    <t>Jövedelem különbség jogcímen</t>
  </si>
  <si>
    <t>47.</t>
  </si>
  <si>
    <t>Gépjármű adó</t>
  </si>
  <si>
    <t>48.</t>
  </si>
  <si>
    <t>49.</t>
  </si>
  <si>
    <t xml:space="preserve"> 2  melléklet</t>
  </si>
  <si>
    <t>50.</t>
  </si>
  <si>
    <t>51.</t>
  </si>
  <si>
    <t>Önkormányzati lakások lakbére</t>
  </si>
  <si>
    <t>52.</t>
  </si>
  <si>
    <t>Birság, pótlék</t>
  </si>
  <si>
    <t>53.</t>
  </si>
  <si>
    <t>Önk.sajátos műk.bevételei összesen</t>
  </si>
  <si>
    <t>54.</t>
  </si>
  <si>
    <t>55.</t>
  </si>
  <si>
    <t xml:space="preserve">Normatív támogatások </t>
  </si>
  <si>
    <t>56.</t>
  </si>
  <si>
    <t>Norm.támogatás  hivatal</t>
  </si>
  <si>
    <t>57.</t>
  </si>
  <si>
    <t xml:space="preserve">                          óvoda </t>
  </si>
  <si>
    <t>59.</t>
  </si>
  <si>
    <t xml:space="preserve">                           szoc.szolg.</t>
  </si>
  <si>
    <t>60.</t>
  </si>
  <si>
    <t>Normatív kötött támogatások</t>
  </si>
  <si>
    <t>61.</t>
  </si>
  <si>
    <t>Központosított támogatások</t>
  </si>
  <si>
    <t>62.</t>
  </si>
  <si>
    <t>Egyéb központi támogatás</t>
  </si>
  <si>
    <t>63.</t>
  </si>
  <si>
    <t>64.</t>
  </si>
  <si>
    <t>65.</t>
  </si>
  <si>
    <t>Tárgyi eszközök , immateriális javak értékesítése</t>
  </si>
  <si>
    <t>66.</t>
  </si>
  <si>
    <t>Osztalékok</t>
  </si>
  <si>
    <t>67.</t>
  </si>
  <si>
    <t>68.</t>
  </si>
  <si>
    <t>Véglegesen átvett pénzeszköz</t>
  </si>
  <si>
    <t>69.</t>
  </si>
  <si>
    <t>70.</t>
  </si>
  <si>
    <t>OEP támogatás, védőnői szolgálat</t>
  </si>
  <si>
    <t>71.</t>
  </si>
  <si>
    <t>Iskola működéshez társközségek támogatása</t>
  </si>
  <si>
    <t>72.</t>
  </si>
  <si>
    <t>Óvoda működéshez társközségek támogatása</t>
  </si>
  <si>
    <t>73.</t>
  </si>
  <si>
    <t>Szoc.szolg.működéséhez társközségek tám.</t>
  </si>
  <si>
    <t>74.</t>
  </si>
  <si>
    <t>Önkormányzatok előző évi tartozás megfizetése</t>
  </si>
  <si>
    <t>75.</t>
  </si>
  <si>
    <t>Kistérségi támogatás</t>
  </si>
  <si>
    <t>76.</t>
  </si>
  <si>
    <t>Munkaügyi központ támogatása</t>
  </si>
  <si>
    <t>77.</t>
  </si>
  <si>
    <t>Prémiumévek program támogatása</t>
  </si>
  <si>
    <t>78.</t>
  </si>
  <si>
    <t>Közmunkaprogram előleg visszatérítés</t>
  </si>
  <si>
    <t>79.</t>
  </si>
  <si>
    <t>Idegenforgalmi adó kiegészités</t>
  </si>
  <si>
    <t>80.</t>
  </si>
  <si>
    <t>Kistérség támogatása közművelődésnek</t>
  </si>
  <si>
    <t>81.</t>
  </si>
  <si>
    <t>Közművelődésnek adomány</t>
  </si>
  <si>
    <t>82.</t>
  </si>
  <si>
    <t>Gyvk pénzbeli támogatás</t>
  </si>
  <si>
    <t>83.</t>
  </si>
  <si>
    <t>Fogászat működéséhez önkorm. támogatása</t>
  </si>
  <si>
    <t>84.</t>
  </si>
  <si>
    <t>IKSZT működési kiadások pályázati támogatása</t>
  </si>
  <si>
    <t>85.</t>
  </si>
  <si>
    <t>86.</t>
  </si>
  <si>
    <t xml:space="preserve">Intézmények működési pénzeszköz átvétele </t>
  </si>
  <si>
    <t>87.</t>
  </si>
  <si>
    <t>88.</t>
  </si>
  <si>
    <t>Szennyvízcsatorna érdekeltségi hozzájárulás</t>
  </si>
  <si>
    <t>89.</t>
  </si>
  <si>
    <t>IKSZT kialakítás pályázati támogatása</t>
  </si>
  <si>
    <t>90.</t>
  </si>
  <si>
    <t>91.</t>
  </si>
  <si>
    <t>Véglegesen átvett pénzeszköz összesen</t>
  </si>
  <si>
    <t>92.</t>
  </si>
  <si>
    <t>Hitel felvétel</t>
  </si>
  <si>
    <t>93.</t>
  </si>
  <si>
    <t>94.</t>
  </si>
  <si>
    <t>Helyi támogatás visszafizetése</t>
  </si>
  <si>
    <t>95.</t>
  </si>
  <si>
    <t>96.</t>
  </si>
  <si>
    <t>97.</t>
  </si>
  <si>
    <t>98.</t>
  </si>
  <si>
    <t>99.</t>
  </si>
  <si>
    <t>Bevételek összesen</t>
  </si>
  <si>
    <t xml:space="preserve"> 3 melléklet</t>
  </si>
  <si>
    <t>Révfülöp Nagyközség Önkormányzata és költségvetési szervei</t>
  </si>
  <si>
    <t>2013. évi működési és fenntartási  kiadási előirányzatai  szakfeladatonként</t>
  </si>
  <si>
    <t>Szakfeladat</t>
  </si>
  <si>
    <t>Lét- szám</t>
  </si>
  <si>
    <t>Várható teljesítés 2012.12.31.</t>
  </si>
  <si>
    <t>2013.évi   terv</t>
  </si>
  <si>
    <t xml:space="preserve">Önkormányzat </t>
  </si>
  <si>
    <t>Közutak, hidak, alagutak üzemelt.</t>
  </si>
  <si>
    <t>Ebből: Dologi kiadás</t>
  </si>
  <si>
    <t>Utazás szervezés, idegenvezetés</t>
  </si>
  <si>
    <t xml:space="preserve">          Dologi kiadás</t>
  </si>
  <si>
    <t>Városi és kábel tv</t>
  </si>
  <si>
    <t>Vízkárelhárítás</t>
  </si>
  <si>
    <t>Város és község gazdálkodás</t>
  </si>
  <si>
    <t>Köztemető fenntartás</t>
  </si>
  <si>
    <t>Közvilágítás</t>
  </si>
  <si>
    <t>Háziorvosi alapellátás</t>
  </si>
  <si>
    <t>Fogorvosi alapellátás</t>
  </si>
  <si>
    <t>Család és nővédelmi eü.gondozás</t>
  </si>
  <si>
    <t>Közfoglalkoztatás</t>
  </si>
  <si>
    <t>Szennyvíz elvezetés és kezelés</t>
  </si>
  <si>
    <t>3.melléklet</t>
  </si>
  <si>
    <t>Közműv.könyvtári,múzeumi tevékenység</t>
  </si>
  <si>
    <t>ebből: kisért.tárgyi eszk.beszerzés</t>
  </si>
  <si>
    <t xml:space="preserve">          fordított Áfa befizetés</t>
  </si>
  <si>
    <t>Máshova nem sorolt sporttevékenység</t>
  </si>
  <si>
    <t>Fürdő és strand szolgáltatás</t>
  </si>
  <si>
    <t>Iskolai és egyéb étkeztetés</t>
  </si>
  <si>
    <t>Épitményüzemeltetés (iskola)</t>
  </si>
  <si>
    <t>Önkormányzati ig.tev. 8 hó</t>
  </si>
  <si>
    <t>Önkormányzati jogalkotás</t>
  </si>
  <si>
    <t>Önkormányzat összesen</t>
  </si>
  <si>
    <t>Polgármesteri Hivatal</t>
  </si>
  <si>
    <t>Önkormányzati ig tev. 4 hó</t>
  </si>
  <si>
    <t>58.</t>
  </si>
  <si>
    <t>Óvodai nevelés</t>
  </si>
  <si>
    <t>Óvodai nevelés, iskola előkészítés</t>
  </si>
  <si>
    <t>Óvodai intézményi étkeztetés</t>
  </si>
  <si>
    <t>Munkahelyi vendéglátás</t>
  </si>
  <si>
    <t>Óvodai nevelés összesen</t>
  </si>
  <si>
    <t>Általános Iskolai oktatás</t>
  </si>
  <si>
    <t>Általános iskolai nappali rend.okt.</t>
  </si>
  <si>
    <t>Napköziotthoni ellátás</t>
  </si>
  <si>
    <t>Általános iskolai étkeztetés</t>
  </si>
  <si>
    <t>Általános iskolai oktatás összesen</t>
  </si>
  <si>
    <t xml:space="preserve">Szociális szolgálat  </t>
  </si>
  <si>
    <t>Házi segítségnyújtás</t>
  </si>
  <si>
    <t>100.</t>
  </si>
  <si>
    <t>Szociális étkeztetés</t>
  </si>
  <si>
    <t>101.</t>
  </si>
  <si>
    <t>102.</t>
  </si>
  <si>
    <r>
      <t>C</t>
    </r>
    <r>
      <rPr>
        <b/>
        <sz val="10"/>
        <rFont val="Arial"/>
        <family val="2"/>
      </rPr>
      <t>saládsegítés</t>
    </r>
  </si>
  <si>
    <t>103.</t>
  </si>
  <si>
    <t>104.</t>
  </si>
  <si>
    <t>105.</t>
  </si>
  <si>
    <t>106.</t>
  </si>
  <si>
    <t>Szociális szolgálat összesen</t>
  </si>
  <si>
    <t>107.</t>
  </si>
  <si>
    <t>108.</t>
  </si>
  <si>
    <t>109.</t>
  </si>
  <si>
    <t>110.</t>
  </si>
  <si>
    <t>113.</t>
  </si>
  <si>
    <t>114.</t>
  </si>
  <si>
    <t>Önkormányzat és intézményei összesen</t>
  </si>
  <si>
    <t>115.</t>
  </si>
  <si>
    <t>116.</t>
  </si>
  <si>
    <t>117.</t>
  </si>
  <si>
    <t xml:space="preserve">4 melléklet </t>
  </si>
  <si>
    <t>2013.évi felhalmozási kiadások előirányzata feladatonként</t>
  </si>
  <si>
    <t>Beruházás megnevezés</t>
  </si>
  <si>
    <t>2013.évi  terv</t>
  </si>
  <si>
    <t xml:space="preserve">A </t>
  </si>
  <si>
    <t>F</t>
  </si>
  <si>
    <t>IV</t>
  </si>
  <si>
    <t>Hivatalba fénymásoló, bútorzat</t>
  </si>
  <si>
    <t>Közvilágítás fejlesztés,  lámpahely bővítés</t>
  </si>
  <si>
    <t>IKSZT épületének felújítása</t>
  </si>
  <si>
    <t>IKSZT berendezések, felszerelések beszerzése</t>
  </si>
  <si>
    <t>IKSZT tetőtér tervezés, felújítás</t>
  </si>
  <si>
    <t>Kilátóhoz vezető út lépcsősor kiépítése</t>
  </si>
  <si>
    <t>Támfalak javítása, felújítása,statikai terv (Petőfi u)</t>
  </si>
  <si>
    <t>Szigeti strand régi öltőzőép. tető-, burkolat felújítás</t>
  </si>
  <si>
    <t>Strandfejlesztés  Szigeti,Császtai strand</t>
  </si>
  <si>
    <t>Polgármestri Hivatal akadálymentesítése</t>
  </si>
  <si>
    <t>Települési csapadékvíz elvezetés tanulmányterve</t>
  </si>
  <si>
    <t>Halász u -Fülöp kert idegenforg.haszn.tervkoncepció</t>
  </si>
  <si>
    <t>Lugas-köz útfelújítás</t>
  </si>
  <si>
    <t>Révész szobor</t>
  </si>
  <si>
    <t>Karácsonyi diszvilágítás</t>
  </si>
  <si>
    <t>Szoc.étkezés nyilv.program</t>
  </si>
  <si>
    <t>Autóbusz vásárlás</t>
  </si>
  <si>
    <t>Számítógép Polgármesteri Hivatalba</t>
  </si>
  <si>
    <t>Fűkasza (közfoglalkoztatáshoz)</t>
  </si>
  <si>
    <t>Rendezési terv</t>
  </si>
  <si>
    <t>Hivatalba gázkazán</t>
  </si>
  <si>
    <t>Temető felmérés, kataszter készités</t>
  </si>
  <si>
    <t xml:space="preserve">Konyha leválasztás </t>
  </si>
  <si>
    <t>Hulladék tömöritő gép beszerzés</t>
  </si>
  <si>
    <t>Suzuki Ignis gépkocsi beszerzés</t>
  </si>
  <si>
    <t>Káli úti járdaépités</t>
  </si>
  <si>
    <t xml:space="preserve">Rózsakert II.Kandelláber világitás Császtai strandig </t>
  </si>
  <si>
    <t>Hivatalba telefonközpont</t>
  </si>
  <si>
    <t>Kultúrális Agóra</t>
  </si>
  <si>
    <t>Buszmegálló épités</t>
  </si>
  <si>
    <t>5 melléklet</t>
  </si>
  <si>
    <t xml:space="preserve">2013. évi pénzeszköz átadásainak és egyéb támogatásainak előirányzata </t>
  </si>
  <si>
    <t>Pénzeszköz átadás</t>
  </si>
  <si>
    <t>Probio közmunkaprogram előleg</t>
  </si>
  <si>
    <t>Hétvégi orvosi ügylethez hozzájár.</t>
  </si>
  <si>
    <t>Háziorvosi szolgálat támogatása</t>
  </si>
  <si>
    <t>Fogászat támogatása</t>
  </si>
  <si>
    <t>Önállóan működő intézményeknek pénzeszköz átadása</t>
  </si>
  <si>
    <t>Egyéb támogatások</t>
  </si>
  <si>
    <t>Rendszeres pénzbeli ellátás</t>
  </si>
  <si>
    <t>Eseti pénzbeli ellátás</t>
  </si>
  <si>
    <t>Nyugd. köztisztv. szoc.és kegy. tám.</t>
  </si>
  <si>
    <t>Pedagógiai szakszolg. tám.</t>
  </si>
  <si>
    <t>Ifjúságpolitikai támogatás</t>
  </si>
  <si>
    <t>Sportkör támogatása</t>
  </si>
  <si>
    <t>Egészségünkért Alapítvány</t>
  </si>
  <si>
    <t>Általános Iskoláért Alapítvány</t>
  </si>
  <si>
    <t>Bursa Hungarica támogatás</t>
  </si>
  <si>
    <t>Helyi felsőoktatási ösztöndíj</t>
  </si>
  <si>
    <t>Civil Szervezetek és egyéb szervek támogatása</t>
  </si>
  <si>
    <t>Működési célú pénzeszk.átadás össz</t>
  </si>
  <si>
    <t>Fejlesztési célú pénzeszköz átadás</t>
  </si>
  <si>
    <t>Vízi Társulatnak érdekeltségi hozzájárulás</t>
  </si>
  <si>
    <t>Lakásépítési támogatás</t>
  </si>
  <si>
    <t>DRV-nek érdekeltségi hozzájár.</t>
  </si>
  <si>
    <t>Közműfejl. támogatás visszatérítés</t>
  </si>
  <si>
    <t>Körzeti új Mentőállomás építés támogatása</t>
  </si>
  <si>
    <t>Révész szoborhoz támogatás</t>
  </si>
  <si>
    <t>Elmib részvény</t>
  </si>
  <si>
    <t>Bahart Zrt tőkeemelés</t>
  </si>
  <si>
    <t xml:space="preserve">Révfülöp Nagyközség Önkormányzat  2013. évi bevételi és kiadási előirányzatai </t>
  </si>
  <si>
    <t xml:space="preserve"> a  /2013.(II.  ) önkormányzati rendelethez</t>
  </si>
  <si>
    <t>1a melléklet</t>
  </si>
  <si>
    <t>1b melléklet</t>
  </si>
  <si>
    <t>Révfülöp Nagyközség Polgármesteri Hivatal 2013.évi bevételi és kiadási előirányzata</t>
  </si>
  <si>
    <t>1c melléklet</t>
  </si>
  <si>
    <t>Napközi otthonos óvoda 2013. évi bevételi  és kiadási előirányzata</t>
  </si>
  <si>
    <t>Szociális szolgálat 2013.évi bevételi és kiadási előirányzata</t>
  </si>
  <si>
    <t>1d melléklet</t>
  </si>
  <si>
    <t>111.</t>
  </si>
  <si>
    <t>112.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</si>
  <si>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</si>
  <si>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</si>
  <si>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</si>
  <si>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</si>
  <si>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</si>
  <si>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</si>
  <si>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</si>
  <si>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</si>
  <si>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</si>
  <si>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</si>
  <si>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</si>
  <si>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</si>
  <si>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</si>
  <si>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</si>
  <si>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</si>
  <si>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E</t>
  </si>
  <si>
    <t>Önkormányzat  kiadásai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</si>
</sst>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yy\-mm\-dd"/>
    <numFmt numFmtId="166" formatCode="hh:mm\ AM/PM"/>
    <numFmt numFmtId="167" formatCode="0.0"/>
    <numFmt numFmtId="168" formatCode="#,##0.0"/>
  </numFmts>
  <fonts count="39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2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34" borderId="10" xfId="0" applyNumberFormat="1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left" vertical="center"/>
    </xf>
    <xf numFmtId="3" fontId="0" fillId="0" borderId="1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34" borderId="10" xfId="0" applyNumberFormat="1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3" fontId="2" fillId="0" borderId="2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2" fillId="34" borderId="23" xfId="0" applyNumberFormat="1" applyFont="1" applyFill="1" applyBorder="1" applyAlignment="1">
      <alignment horizontal="left" vertical="center"/>
    </xf>
    <xf numFmtId="3" fontId="0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0" fillId="34" borderId="23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34" borderId="26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26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2" fillId="0" borderId="26" xfId="0" applyNumberFormat="1" applyFont="1" applyFill="1" applyBorder="1" applyAlignment="1">
      <alignment/>
    </xf>
    <xf numFmtId="0" fontId="2" fillId="33" borderId="27" xfId="0" applyFont="1" applyFill="1" applyBorder="1" applyAlignment="1">
      <alignment horizontal="left"/>
    </xf>
    <xf numFmtId="3" fontId="2" fillId="33" borderId="21" xfId="0" applyNumberFormat="1" applyFont="1" applyFill="1" applyBorder="1" applyAlignment="1">
      <alignment horizontal="right"/>
    </xf>
    <xf numFmtId="3" fontId="2" fillId="33" borderId="2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left"/>
    </xf>
    <xf numFmtId="3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3" fontId="2" fillId="0" borderId="26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2" fillId="33" borderId="13" xfId="0" applyNumberFormat="1" applyFont="1" applyFill="1" applyBorder="1" applyAlignment="1">
      <alignment horizontal="right"/>
    </xf>
    <xf numFmtId="3" fontId="0" fillId="0" borderId="22" xfId="0" applyNumberFormat="1" applyBorder="1" applyAlignment="1">
      <alignment/>
    </xf>
    <xf numFmtId="3" fontId="0" fillId="0" borderId="26" xfId="0" applyNumberFormat="1" applyBorder="1" applyAlignment="1">
      <alignment/>
    </xf>
    <xf numFmtId="166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vertical="center" wrapText="1"/>
    </xf>
    <xf numFmtId="167" fontId="0" fillId="0" borderId="10" xfId="0" applyNumberFormat="1" applyFont="1" applyBorder="1" applyAlignment="1">
      <alignment vertical="center" wrapText="1"/>
    </xf>
    <xf numFmtId="167" fontId="0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64" fontId="0" fillId="0" borderId="10" xfId="55" applyFill="1" applyBorder="1" applyAlignment="1" applyProtection="1">
      <alignment horizontal="center"/>
      <protection/>
    </xf>
    <xf numFmtId="164" fontId="0" fillId="0" borderId="10" xfId="55" applyFill="1" applyBorder="1" applyAlignment="1" applyProtection="1">
      <alignment/>
      <protection/>
    </xf>
    <xf numFmtId="167" fontId="0" fillId="0" borderId="10" xfId="55" applyNumberFormat="1" applyFill="1" applyBorder="1" applyAlignment="1" applyProtection="1">
      <alignment/>
      <protection/>
    </xf>
    <xf numFmtId="3" fontId="1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4" fillId="33" borderId="10" xfId="0" applyNumberFormat="1" applyFont="1" applyFill="1" applyBorder="1" applyAlignment="1">
      <alignment horizontal="center"/>
    </xf>
    <xf numFmtId="167" fontId="1" fillId="33" borderId="10" xfId="0" applyNumberFormat="1" applyFont="1" applyFill="1" applyBorder="1" applyAlignment="1">
      <alignment/>
    </xf>
    <xf numFmtId="167" fontId="4" fillId="33" borderId="10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 wrapText="1"/>
    </xf>
    <xf numFmtId="3" fontId="2" fillId="0" borderId="28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 horizontal="justify"/>
    </xf>
    <xf numFmtId="3" fontId="0" fillId="0" borderId="2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3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0" xfId="0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168" fontId="2" fillId="0" borderId="10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32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164" fontId="0" fillId="0" borderId="0" xfId="55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 vertical="center" wrapText="1"/>
    </xf>
    <xf numFmtId="3" fontId="2" fillId="33" borderId="33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3" fontId="2" fillId="33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64" fontId="0" fillId="0" borderId="31" xfId="55" applyFont="1" applyFill="1" applyBorder="1" applyAlignment="1" applyProtection="1">
      <alignment horizontal="right"/>
      <protection/>
    </xf>
    <xf numFmtId="3" fontId="2" fillId="33" borderId="23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33" borderId="30" xfId="0" applyNumberFormat="1" applyFont="1" applyFill="1" applyBorder="1" applyAlignment="1">
      <alignment horizontal="center" vertical="center" wrapText="1"/>
    </xf>
    <xf numFmtId="3" fontId="2" fillId="33" borderId="34" xfId="0" applyNumberFormat="1" applyFont="1" applyFill="1" applyBorder="1" applyAlignment="1">
      <alignment horizontal="center" vertical="center"/>
    </xf>
    <xf numFmtId="3" fontId="2" fillId="33" borderId="2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8" xfId="0" applyNumberFormat="1" applyFont="1" applyBorder="1" applyAlignment="1">
      <alignment horizontal="right"/>
    </xf>
    <xf numFmtId="3" fontId="2" fillId="33" borderId="2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/>
    </xf>
    <xf numFmtId="164" fontId="0" fillId="0" borderId="0" xfId="55" applyFont="1" applyFill="1" applyBorder="1" applyAlignment="1" applyProtection="1">
      <alignment horizontal="right" vertical="center" wrapText="1"/>
      <protection/>
    </xf>
    <xf numFmtId="3" fontId="0" fillId="33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zoomScalePageLayoutView="0" workbookViewId="0" topLeftCell="A28">
      <selection activeCell="G38" sqref="G38"/>
    </sheetView>
  </sheetViews>
  <sheetFormatPr defaultColWidth="11.7109375" defaultRowHeight="12.75"/>
  <cols>
    <col min="1" max="2" width="3.8515625" style="1" customWidth="1"/>
    <col min="3" max="3" width="38.140625" style="1" customWidth="1"/>
    <col min="4" max="4" width="11.00390625" style="1" customWidth="1"/>
    <col min="5" max="5" width="11.7109375" style="1" customWidth="1"/>
    <col min="6" max="6" width="10.8515625" style="1" customWidth="1"/>
    <col min="7" max="7" width="11.57421875" style="1" customWidth="1"/>
    <col min="8" max="16384" width="11.7109375" style="1" customWidth="1"/>
  </cols>
  <sheetData>
    <row r="1" spans="1:7" ht="12.75">
      <c r="A1" s="191" t="s">
        <v>0</v>
      </c>
      <c r="B1" s="191"/>
      <c r="C1" s="191"/>
      <c r="D1" s="191"/>
      <c r="E1" s="191"/>
      <c r="F1" s="191"/>
      <c r="G1" s="191"/>
    </row>
    <row r="2" spans="1:7" ht="12.75">
      <c r="A2" s="192" t="s">
        <v>1</v>
      </c>
      <c r="B2" s="192"/>
      <c r="C2" s="192"/>
      <c r="D2" s="192"/>
      <c r="E2" s="192"/>
      <c r="F2" s="192"/>
      <c r="G2" s="192"/>
    </row>
    <row r="3" spans="1:7" ht="12.75">
      <c r="A3" s="2"/>
      <c r="B3" s="2"/>
      <c r="C3" s="2"/>
      <c r="D3" s="2"/>
      <c r="E3" s="2"/>
      <c r="F3" s="2"/>
      <c r="G3" s="2"/>
    </row>
    <row r="4" spans="1:7" ht="12.75" customHeight="1">
      <c r="A4" s="193" t="s">
        <v>2</v>
      </c>
      <c r="B4" s="193"/>
      <c r="C4" s="193"/>
      <c r="D4" s="193"/>
      <c r="E4" s="193"/>
      <c r="F4" s="193"/>
      <c r="G4" s="193"/>
    </row>
    <row r="5" spans="1:7" ht="15.75" customHeight="1">
      <c r="A5" s="193" t="s">
        <v>3</v>
      </c>
      <c r="B5" s="193"/>
      <c r="C5" s="193"/>
      <c r="D5" s="193"/>
      <c r="E5" s="193"/>
      <c r="F5" s="193"/>
      <c r="G5" s="193"/>
    </row>
    <row r="6" spans="1:7" ht="12.75">
      <c r="A6" s="191" t="s">
        <v>4</v>
      </c>
      <c r="B6" s="191"/>
      <c r="C6" s="191"/>
      <c r="D6" s="191"/>
      <c r="E6" s="191"/>
      <c r="F6" s="191"/>
      <c r="G6" s="191"/>
    </row>
    <row r="7" spans="1:7" ht="26.25" customHeight="1">
      <c r="A7" s="187" t="s">
        <v>5</v>
      </c>
      <c r="B7" s="187"/>
      <c r="C7" s="194" t="s">
        <v>6</v>
      </c>
      <c r="D7" s="189" t="s">
        <v>7</v>
      </c>
      <c r="E7" s="190" t="s">
        <v>8</v>
      </c>
      <c r="F7" s="187" t="s">
        <v>9</v>
      </c>
      <c r="G7" s="187" t="s">
        <v>10</v>
      </c>
    </row>
    <row r="8" spans="1:7" ht="19.5" customHeight="1">
      <c r="A8" s="187"/>
      <c r="B8" s="187"/>
      <c r="C8" s="194"/>
      <c r="D8" s="189"/>
      <c r="E8" s="190"/>
      <c r="F8" s="187"/>
      <c r="G8" s="187"/>
    </row>
    <row r="9" spans="1:7" ht="12.75">
      <c r="A9" s="187"/>
      <c r="B9" s="187"/>
      <c r="C9" s="5" t="s">
        <v>11</v>
      </c>
      <c r="D9" s="6" t="s">
        <v>12</v>
      </c>
      <c r="E9" s="6" t="s">
        <v>13</v>
      </c>
      <c r="F9" s="7" t="s">
        <v>14</v>
      </c>
      <c r="G9" s="8" t="s">
        <v>416</v>
      </c>
    </row>
    <row r="10" spans="1:7" ht="12.75">
      <c r="A10" s="9" t="s">
        <v>15</v>
      </c>
      <c r="B10" s="10" t="s">
        <v>16</v>
      </c>
      <c r="C10" s="11" t="s">
        <v>17</v>
      </c>
      <c r="D10" s="12"/>
      <c r="E10" s="12"/>
      <c r="F10" s="12"/>
      <c r="G10" s="13"/>
    </row>
    <row r="11" spans="1:7" ht="12.75">
      <c r="A11" s="9" t="s">
        <v>18</v>
      </c>
      <c r="B11" s="9"/>
      <c r="C11" s="14" t="s">
        <v>19</v>
      </c>
      <c r="D11" s="12">
        <v>71712</v>
      </c>
      <c r="E11" s="12">
        <f>SUM(D11:D11)</f>
        <v>71712</v>
      </c>
      <c r="F11" s="12">
        <v>92437</v>
      </c>
      <c r="G11" s="13">
        <v>75806</v>
      </c>
    </row>
    <row r="12" spans="1:7" ht="12.75">
      <c r="A12" s="9" t="s">
        <v>20</v>
      </c>
      <c r="B12" s="9"/>
      <c r="C12" s="14" t="s">
        <v>21</v>
      </c>
      <c r="D12" s="12">
        <v>26759</v>
      </c>
      <c r="E12" s="12">
        <f>SUM(D12:D12)</f>
        <v>26759</v>
      </c>
      <c r="F12" s="12">
        <v>39832</v>
      </c>
      <c r="G12" s="13">
        <v>20407</v>
      </c>
    </row>
    <row r="13" spans="1:7" ht="12.75">
      <c r="A13" s="9" t="s">
        <v>22</v>
      </c>
      <c r="B13" s="9"/>
      <c r="C13" s="14" t="s">
        <v>23</v>
      </c>
      <c r="D13" s="12">
        <v>1000</v>
      </c>
      <c r="E13" s="12">
        <f>SUM(D13:D13)</f>
        <v>1000</v>
      </c>
      <c r="F13" s="12">
        <v>6071</v>
      </c>
      <c r="G13" s="13">
        <v>1000</v>
      </c>
    </row>
    <row r="14" spans="1:7" s="18" customFormat="1" ht="12.75">
      <c r="A14" s="9" t="s">
        <v>24</v>
      </c>
      <c r="B14" s="9"/>
      <c r="C14" s="15" t="s">
        <v>25</v>
      </c>
      <c r="D14" s="16">
        <f>SUM(D11:D13)</f>
        <v>99471</v>
      </c>
      <c r="E14" s="16">
        <f>SUM(E11:E13)</f>
        <v>99471</v>
      </c>
      <c r="F14" s="16">
        <f>SUM(F11:F13)</f>
        <v>138340</v>
      </c>
      <c r="G14" s="17">
        <f>SUM(G11:G13)</f>
        <v>97213</v>
      </c>
    </row>
    <row r="15" spans="1:7" ht="12.75">
      <c r="A15" s="9" t="s">
        <v>26</v>
      </c>
      <c r="B15" s="9" t="s">
        <v>27</v>
      </c>
      <c r="C15" s="15" t="s">
        <v>28</v>
      </c>
      <c r="D15" s="12"/>
      <c r="E15" s="12"/>
      <c r="F15" s="12"/>
      <c r="G15" s="13"/>
    </row>
    <row r="16" spans="1:7" ht="12.75">
      <c r="A16" s="9" t="s">
        <v>29</v>
      </c>
      <c r="B16" s="9"/>
      <c r="C16" s="14" t="s">
        <v>30</v>
      </c>
      <c r="D16" s="12">
        <v>90000</v>
      </c>
      <c r="E16" s="12">
        <f>SUM(D16:D16)</f>
        <v>90000</v>
      </c>
      <c r="F16" s="12">
        <v>98954</v>
      </c>
      <c r="G16" s="13">
        <v>90000</v>
      </c>
    </row>
    <row r="17" spans="1:7" ht="12.75">
      <c r="A17" s="9" t="s">
        <v>31</v>
      </c>
      <c r="B17" s="9"/>
      <c r="C17" s="14" t="s">
        <v>32</v>
      </c>
      <c r="D17" s="12">
        <v>40552</v>
      </c>
      <c r="E17" s="12">
        <f>SUM(D17:D17)</f>
        <v>40552</v>
      </c>
      <c r="F17" s="12">
        <v>41042</v>
      </c>
      <c r="G17" s="13">
        <v>3000</v>
      </c>
    </row>
    <row r="18" spans="1:7" ht="12.75">
      <c r="A18" s="9" t="s">
        <v>33</v>
      </c>
      <c r="B18" s="9"/>
      <c r="C18" s="14" t="s">
        <v>34</v>
      </c>
      <c r="D18" s="12">
        <v>120</v>
      </c>
      <c r="E18" s="12">
        <f>SUM(D18:D18)</f>
        <v>120</v>
      </c>
      <c r="F18" s="12">
        <v>124</v>
      </c>
      <c r="G18" s="13">
        <v>120</v>
      </c>
    </row>
    <row r="19" spans="1:7" ht="12.75">
      <c r="A19" s="9" t="s">
        <v>35</v>
      </c>
      <c r="B19" s="9"/>
      <c r="C19" s="14" t="s">
        <v>36</v>
      </c>
      <c r="D19" s="12">
        <v>620</v>
      </c>
      <c r="E19" s="12">
        <f>SUM(D19:D19)</f>
        <v>620</v>
      </c>
      <c r="F19" s="12">
        <v>628</v>
      </c>
      <c r="G19" s="13">
        <v>620</v>
      </c>
    </row>
    <row r="20" spans="1:7" ht="12.75">
      <c r="A20" s="9" t="s">
        <v>37</v>
      </c>
      <c r="B20" s="9"/>
      <c r="C20" s="14" t="s">
        <v>38</v>
      </c>
      <c r="D20" s="12">
        <v>500</v>
      </c>
      <c r="E20" s="12">
        <f>SUM(D20:D20)</f>
        <v>500</v>
      </c>
      <c r="F20" s="12">
        <v>719</v>
      </c>
      <c r="G20" s="13">
        <v>500</v>
      </c>
    </row>
    <row r="21" spans="1:7" ht="12.75">
      <c r="A21" s="9" t="s">
        <v>39</v>
      </c>
      <c r="B21" s="9"/>
      <c r="C21" s="15" t="s">
        <v>25</v>
      </c>
      <c r="D21" s="16">
        <f>SUM(D15:D20)</f>
        <v>131792</v>
      </c>
      <c r="E21" s="16">
        <f>SUM(E15:E20)</f>
        <v>131792</v>
      </c>
      <c r="F21" s="16">
        <f>SUM(F15:F20)</f>
        <v>141467</v>
      </c>
      <c r="G21" s="17">
        <f>SUM(G15:G20)</f>
        <v>94240</v>
      </c>
    </row>
    <row r="22" spans="1:7" ht="12.75">
      <c r="A22" s="9" t="s">
        <v>40</v>
      </c>
      <c r="B22" s="9" t="s">
        <v>41</v>
      </c>
      <c r="C22" s="15" t="s">
        <v>42</v>
      </c>
      <c r="D22" s="16">
        <v>88516</v>
      </c>
      <c r="E22" s="16">
        <v>96158</v>
      </c>
      <c r="F22" s="16">
        <v>103371</v>
      </c>
      <c r="G22" s="17">
        <v>104596</v>
      </c>
    </row>
    <row r="23" spans="1:7" ht="12.75">
      <c r="A23" s="9" t="s">
        <v>43</v>
      </c>
      <c r="B23" s="9" t="s">
        <v>44</v>
      </c>
      <c r="C23" s="15" t="s">
        <v>45</v>
      </c>
      <c r="D23" s="16">
        <v>25650</v>
      </c>
      <c r="E23" s="16">
        <f>SUM(D23:D23)</f>
        <v>25650</v>
      </c>
      <c r="F23" s="16">
        <v>26648</v>
      </c>
      <c r="G23" s="17">
        <v>650</v>
      </c>
    </row>
    <row r="24" spans="1:7" ht="12.75">
      <c r="A24" s="9" t="s">
        <v>46</v>
      </c>
      <c r="B24" s="9" t="s">
        <v>47</v>
      </c>
      <c r="C24" s="15" t="s">
        <v>48</v>
      </c>
      <c r="D24" s="12"/>
      <c r="E24" s="12"/>
      <c r="F24" s="12"/>
      <c r="G24" s="13"/>
    </row>
    <row r="25" spans="1:7" ht="12.75">
      <c r="A25" s="9" t="s">
        <v>49</v>
      </c>
      <c r="B25" s="19"/>
      <c r="C25" s="14" t="s">
        <v>50</v>
      </c>
      <c r="D25" s="12">
        <v>49483</v>
      </c>
      <c r="E25" s="12">
        <v>45471</v>
      </c>
      <c r="F25" s="12">
        <v>50784</v>
      </c>
      <c r="G25" s="13">
        <v>14460</v>
      </c>
    </row>
    <row r="26" spans="1:7" ht="12.75">
      <c r="A26" s="9" t="s">
        <v>51</v>
      </c>
      <c r="B26" s="9"/>
      <c r="C26" s="14" t="s">
        <v>52</v>
      </c>
      <c r="D26" s="12">
        <v>40150</v>
      </c>
      <c r="E26" s="12">
        <v>40150</v>
      </c>
      <c r="F26" s="12">
        <v>41967</v>
      </c>
      <c r="G26" s="13">
        <v>100</v>
      </c>
    </row>
    <row r="27" spans="1:7" ht="12.75">
      <c r="A27" s="9" t="s">
        <v>53</v>
      </c>
      <c r="B27" s="9"/>
      <c r="C27" s="15" t="s">
        <v>25</v>
      </c>
      <c r="D27" s="16">
        <f>SUM(D25:D26)</f>
        <v>89633</v>
      </c>
      <c r="E27" s="16">
        <f>SUM(E25:E26)</f>
        <v>85621</v>
      </c>
      <c r="F27" s="16">
        <f>SUM(F25:F26)</f>
        <v>92751</v>
      </c>
      <c r="G27" s="17">
        <f>SUM(G25:G26)</f>
        <v>14560</v>
      </c>
    </row>
    <row r="28" spans="1:7" ht="12.75">
      <c r="A28" s="9" t="s">
        <v>54</v>
      </c>
      <c r="B28" s="20" t="s">
        <v>55</v>
      </c>
      <c r="C28" s="21" t="s">
        <v>56</v>
      </c>
      <c r="D28" s="16">
        <v>6696</v>
      </c>
      <c r="E28" s="16">
        <f>SUM(D28:D28)</f>
        <v>6696</v>
      </c>
      <c r="F28" s="16">
        <v>4671</v>
      </c>
      <c r="G28" s="17">
        <v>0</v>
      </c>
    </row>
    <row r="29" spans="1:7" ht="12.75">
      <c r="A29" s="9" t="s">
        <v>57</v>
      </c>
      <c r="B29" s="20"/>
      <c r="C29" s="21" t="s">
        <v>58</v>
      </c>
      <c r="D29" s="12">
        <v>350</v>
      </c>
      <c r="E29" s="12">
        <f>SUM(D29:D29)</f>
        <v>350</v>
      </c>
      <c r="F29" s="12">
        <v>286</v>
      </c>
      <c r="G29" s="13">
        <v>350</v>
      </c>
    </row>
    <row r="30" spans="1:7" ht="12.75">
      <c r="A30" s="9" t="s">
        <v>59</v>
      </c>
      <c r="B30" s="9" t="s">
        <v>60</v>
      </c>
      <c r="C30" s="22" t="s">
        <v>61</v>
      </c>
      <c r="D30" s="16">
        <v>56000</v>
      </c>
      <c r="E30" s="16">
        <v>56246</v>
      </c>
      <c r="F30" s="12"/>
      <c r="G30" s="17">
        <v>100000</v>
      </c>
    </row>
    <row r="31" spans="1:7" ht="12.75">
      <c r="A31" s="9" t="s">
        <v>62</v>
      </c>
      <c r="B31" s="23" t="s">
        <v>63</v>
      </c>
      <c r="C31" s="17" t="s">
        <v>64</v>
      </c>
      <c r="D31" s="24"/>
      <c r="E31" s="12">
        <v>1720</v>
      </c>
      <c r="F31" s="12">
        <v>1720</v>
      </c>
      <c r="G31" s="13">
        <v>0</v>
      </c>
    </row>
    <row r="32" spans="1:7" ht="12.75">
      <c r="A32" s="9" t="s">
        <v>65</v>
      </c>
      <c r="B32" s="23"/>
      <c r="C32" s="17" t="s">
        <v>66</v>
      </c>
      <c r="D32" s="24"/>
      <c r="E32" s="12"/>
      <c r="F32" s="25">
        <v>1401</v>
      </c>
      <c r="G32" s="13">
        <v>0</v>
      </c>
    </row>
    <row r="33" spans="1:7" ht="12.75">
      <c r="A33" s="9" t="s">
        <v>67</v>
      </c>
      <c r="B33" s="26"/>
      <c r="C33" s="27" t="s">
        <v>68</v>
      </c>
      <c r="D33" s="28">
        <f>D14+D21+D22+D23+D27+D28+D30+D31+D29</f>
        <v>498108</v>
      </c>
      <c r="E33" s="28">
        <f>E14+E21+E22+E23+E27+E28+E30+E31+E29</f>
        <v>503704</v>
      </c>
      <c r="F33" s="28">
        <f>F14+F21+F22+F23+F27+F28+F30+F31+F29+F32</f>
        <v>510655</v>
      </c>
      <c r="G33" s="29">
        <f>G14+G21+G22+G23+G27+G28+G30+G31+G29+G32</f>
        <v>411609</v>
      </c>
    </row>
    <row r="34" spans="1:3" ht="12.75">
      <c r="A34" s="30"/>
      <c r="B34" s="31"/>
      <c r="C34" s="32"/>
    </row>
    <row r="35" spans="1:3" ht="27" customHeight="1">
      <c r="A35" s="30"/>
      <c r="B35" s="31"/>
      <c r="C35" s="32"/>
    </row>
    <row r="36" spans="1:7" ht="27" customHeight="1">
      <c r="A36" s="187" t="s">
        <v>5</v>
      </c>
      <c r="B36" s="187"/>
      <c r="C36" s="188" t="s">
        <v>69</v>
      </c>
      <c r="D36" s="189" t="s">
        <v>7</v>
      </c>
      <c r="E36" s="190" t="s">
        <v>8</v>
      </c>
      <c r="F36" s="187" t="s">
        <v>9</v>
      </c>
      <c r="G36" s="187" t="s">
        <v>10</v>
      </c>
    </row>
    <row r="37" spans="1:7" ht="18" customHeight="1">
      <c r="A37" s="187"/>
      <c r="B37" s="187"/>
      <c r="C37" s="188"/>
      <c r="D37" s="189"/>
      <c r="E37" s="190"/>
      <c r="F37" s="187"/>
      <c r="G37" s="187"/>
    </row>
    <row r="38" spans="1:7" ht="12.75" customHeight="1">
      <c r="A38" s="186"/>
      <c r="B38" s="186"/>
      <c r="C38" s="34" t="s">
        <v>11</v>
      </c>
      <c r="D38" s="35" t="s">
        <v>12</v>
      </c>
      <c r="E38" s="6" t="s">
        <v>13</v>
      </c>
      <c r="F38" s="8" t="s">
        <v>14</v>
      </c>
      <c r="G38" s="8" t="s">
        <v>416</v>
      </c>
    </row>
    <row r="39" spans="1:7" ht="12.75">
      <c r="A39" s="36" t="s">
        <v>15</v>
      </c>
      <c r="B39" s="36" t="s">
        <v>16</v>
      </c>
      <c r="C39" s="37" t="s">
        <v>70</v>
      </c>
      <c r="D39" s="16">
        <f>SUM(D40:D42)</f>
        <v>347281</v>
      </c>
      <c r="E39" s="16">
        <f>SUM(E40:E42)</f>
        <v>347720</v>
      </c>
      <c r="F39" s="16">
        <f>SUM(F40:F42)</f>
        <v>362074</v>
      </c>
      <c r="G39" s="17">
        <f>SUM(G40:G42)</f>
        <v>274015</v>
      </c>
    </row>
    <row r="40" spans="1:7" ht="12.75">
      <c r="A40" s="9" t="s">
        <v>18</v>
      </c>
      <c r="B40" s="9"/>
      <c r="C40" s="38" t="s">
        <v>71</v>
      </c>
      <c r="D40" s="12">
        <v>156806</v>
      </c>
      <c r="E40" s="12">
        <v>158266</v>
      </c>
      <c r="F40" s="13">
        <v>157031</v>
      </c>
      <c r="G40" s="13">
        <v>113687</v>
      </c>
    </row>
    <row r="41" spans="1:7" ht="12.75">
      <c r="A41" s="36" t="s">
        <v>20</v>
      </c>
      <c r="B41" s="9"/>
      <c r="C41" s="14" t="s">
        <v>72</v>
      </c>
      <c r="D41" s="12">
        <v>42111</v>
      </c>
      <c r="E41" s="12">
        <v>42390</v>
      </c>
      <c r="F41" s="13">
        <v>39465</v>
      </c>
      <c r="G41" s="13">
        <v>30647</v>
      </c>
    </row>
    <row r="42" spans="1:7" ht="12.75">
      <c r="A42" s="9" t="s">
        <v>22</v>
      </c>
      <c r="B42" s="9"/>
      <c r="C42" s="14" t="s">
        <v>73</v>
      </c>
      <c r="D42" s="12">
        <v>148364</v>
      </c>
      <c r="E42" s="12">
        <v>147064</v>
      </c>
      <c r="F42" s="13">
        <v>165578</v>
      </c>
      <c r="G42" s="13">
        <v>129681</v>
      </c>
    </row>
    <row r="43" spans="1:7" ht="12.75">
      <c r="A43" s="36" t="s">
        <v>24</v>
      </c>
      <c r="B43" s="9" t="s">
        <v>27</v>
      </c>
      <c r="C43" s="15" t="s">
        <v>74</v>
      </c>
      <c r="D43" s="16">
        <v>17300</v>
      </c>
      <c r="E43" s="16">
        <f>SUM(D43:D43)</f>
        <v>17300</v>
      </c>
      <c r="F43" s="17">
        <v>13890</v>
      </c>
      <c r="G43" s="17">
        <v>15450</v>
      </c>
    </row>
    <row r="44" spans="1:7" ht="12.75">
      <c r="A44" s="9" t="s">
        <v>26</v>
      </c>
      <c r="B44" s="9" t="s">
        <v>41</v>
      </c>
      <c r="C44" s="15" t="s">
        <v>75</v>
      </c>
      <c r="D44" s="16">
        <v>5180</v>
      </c>
      <c r="E44" s="16">
        <v>5198</v>
      </c>
      <c r="F44" s="17">
        <v>2495</v>
      </c>
      <c r="G44" s="17">
        <v>9250</v>
      </c>
    </row>
    <row r="45" spans="1:7" ht="12.75">
      <c r="A45" s="36" t="s">
        <v>29</v>
      </c>
      <c r="B45" s="9" t="s">
        <v>44</v>
      </c>
      <c r="C45" s="39" t="s">
        <v>76</v>
      </c>
      <c r="D45" s="16">
        <v>76360</v>
      </c>
      <c r="E45" s="16">
        <f>SUM(D45:D45)</f>
        <v>76360</v>
      </c>
      <c r="F45" s="17">
        <v>67567</v>
      </c>
      <c r="G45" s="17">
        <v>51983</v>
      </c>
    </row>
    <row r="46" spans="1:7" ht="12.75">
      <c r="A46" s="9" t="s">
        <v>31</v>
      </c>
      <c r="B46" s="9" t="s">
        <v>47</v>
      </c>
      <c r="C46" s="15" t="s">
        <v>77</v>
      </c>
      <c r="D46" s="16">
        <v>15843</v>
      </c>
      <c r="E46" s="16">
        <f>SUM(D46:D46)</f>
        <v>15843</v>
      </c>
      <c r="F46" s="17">
        <v>13324</v>
      </c>
      <c r="G46" s="17">
        <v>0</v>
      </c>
    </row>
    <row r="47" spans="1:7" ht="12.75">
      <c r="A47" s="36" t="s">
        <v>33</v>
      </c>
      <c r="B47" s="9" t="s">
        <v>55</v>
      </c>
      <c r="C47" s="15" t="s">
        <v>78</v>
      </c>
      <c r="D47" s="16">
        <v>9744</v>
      </c>
      <c r="E47" s="16">
        <v>14883</v>
      </c>
      <c r="F47" s="17"/>
      <c r="G47" s="17">
        <v>21044</v>
      </c>
    </row>
    <row r="48" spans="1:7" ht="12.75">
      <c r="A48" s="9" t="s">
        <v>35</v>
      </c>
      <c r="B48" s="9"/>
      <c r="C48" s="15" t="s">
        <v>79</v>
      </c>
      <c r="D48" s="16">
        <v>26400</v>
      </c>
      <c r="E48" s="16">
        <f>SUM(D48:D48)</f>
        <v>26400</v>
      </c>
      <c r="F48" s="13"/>
      <c r="G48" s="17">
        <v>39867</v>
      </c>
    </row>
    <row r="49" spans="1:7" ht="12.75">
      <c r="A49" s="36" t="s">
        <v>37</v>
      </c>
      <c r="B49" s="9"/>
      <c r="C49" s="15" t="s">
        <v>80</v>
      </c>
      <c r="D49" s="12"/>
      <c r="E49" s="12">
        <f>SUM(D49:D49)</f>
        <v>0</v>
      </c>
      <c r="F49" s="13">
        <v>160000</v>
      </c>
      <c r="G49" s="13">
        <v>0</v>
      </c>
    </row>
    <row r="50" spans="1:7" ht="13.5" customHeight="1">
      <c r="A50" s="9" t="s">
        <v>39</v>
      </c>
      <c r="B50" s="9"/>
      <c r="C50" s="15" t="s">
        <v>81</v>
      </c>
      <c r="D50" s="12"/>
      <c r="E50" s="40">
        <f>SUM(D50:D50)</f>
        <v>0</v>
      </c>
      <c r="F50" s="13">
        <v>-210000</v>
      </c>
      <c r="G50" s="13">
        <v>0</v>
      </c>
    </row>
    <row r="51" spans="1:7" ht="13.5" customHeight="1">
      <c r="A51" s="36" t="s">
        <v>40</v>
      </c>
      <c r="B51" s="9"/>
      <c r="C51" s="15" t="s">
        <v>82</v>
      </c>
      <c r="D51" s="12"/>
      <c r="E51" s="13"/>
      <c r="F51" s="25">
        <v>1940</v>
      </c>
      <c r="G51" s="41">
        <v>0</v>
      </c>
    </row>
    <row r="52" spans="1:7" ht="12.75">
      <c r="A52" s="9" t="s">
        <v>43</v>
      </c>
      <c r="B52" s="42"/>
      <c r="C52" s="43" t="s">
        <v>83</v>
      </c>
      <c r="D52" s="28">
        <f>+D46+D45+D44+D43+D39+D47+D49+D50+D48</f>
        <v>498108</v>
      </c>
      <c r="E52" s="44">
        <f>+E46+E45+E44+E43+E39+E47+E49+E50+E48</f>
        <v>503704</v>
      </c>
      <c r="F52" s="28">
        <f>+F46+F45+F44+F43+F39+F47+F49+F50+F48+F51</f>
        <v>411290</v>
      </c>
      <c r="G52" s="29">
        <f>+G46+G45+G44+G43+G39+G47+G49+G50+G48+G51</f>
        <v>411609</v>
      </c>
    </row>
  </sheetData>
  <sheetProtection selectLockedCells="1" selectUnlockedCells="1"/>
  <mergeCells count="18">
    <mergeCell ref="A1:G1"/>
    <mergeCell ref="A2:G2"/>
    <mergeCell ref="A4:G4"/>
    <mergeCell ref="A5:G5"/>
    <mergeCell ref="A6:G6"/>
    <mergeCell ref="A7:B9"/>
    <mergeCell ref="C7:C8"/>
    <mergeCell ref="D7:D8"/>
    <mergeCell ref="E7:E8"/>
    <mergeCell ref="F7:F8"/>
    <mergeCell ref="A38:B38"/>
    <mergeCell ref="G7:G8"/>
    <mergeCell ref="A36:B37"/>
    <mergeCell ref="C36:C37"/>
    <mergeCell ref="D36:D37"/>
    <mergeCell ref="E36:E37"/>
    <mergeCell ref="F36:F37"/>
    <mergeCell ref="G36:G37"/>
  </mergeCells>
  <printOptions/>
  <pageMargins left="0.39375" right="0.39375" top="1.0805555555555555" bottom="0.8861111111111111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31">
      <selection activeCell="A32" sqref="A32:J32"/>
    </sheetView>
  </sheetViews>
  <sheetFormatPr defaultColWidth="9.140625" defaultRowHeight="12.75"/>
  <cols>
    <col min="1" max="1" width="6.00390625" style="0" customWidth="1"/>
    <col min="2" max="2" width="40.28125" style="0" customWidth="1"/>
    <col min="3" max="3" width="6.28125" style="0" customWidth="1"/>
    <col min="4" max="4" width="12.57421875" style="0" customWidth="1"/>
    <col min="5" max="5" width="5.421875" style="0" customWidth="1"/>
    <col min="6" max="6" width="14.421875" style="0" customWidth="1"/>
    <col min="7" max="7" width="5.8515625" style="0" customWidth="1"/>
    <col min="8" max="8" width="13.00390625" style="0" customWidth="1"/>
    <col min="9" max="9" width="6.28125" style="0" customWidth="1"/>
    <col min="10" max="10" width="17.7109375" style="0" customWidth="1"/>
  </cols>
  <sheetData>
    <row r="1" spans="1:10" ht="12.75">
      <c r="A1" s="191" t="s">
        <v>392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2.75">
      <c r="A2" s="199" t="s">
        <v>391</v>
      </c>
      <c r="B2" s="199"/>
      <c r="C2" s="199"/>
      <c r="D2" s="199"/>
      <c r="E2" s="199"/>
      <c r="F2" s="199"/>
      <c r="G2" s="199"/>
      <c r="H2" s="199"/>
      <c r="I2" s="199"/>
      <c r="J2" s="199"/>
    </row>
    <row r="4" spans="1:10" ht="12.75">
      <c r="A4" s="200" t="s">
        <v>390</v>
      </c>
      <c r="B4" s="200"/>
      <c r="C4" s="200"/>
      <c r="D4" s="200"/>
      <c r="E4" s="200"/>
      <c r="F4" s="200"/>
      <c r="G4" s="200"/>
      <c r="H4" s="200"/>
      <c r="I4" s="200"/>
      <c r="J4" s="200"/>
    </row>
    <row r="5" spans="1:10" ht="12.75">
      <c r="A5" s="178"/>
      <c r="B5" s="178"/>
      <c r="C5" s="178"/>
      <c r="D5" s="178"/>
      <c r="E5" s="178"/>
      <c r="F5" s="178"/>
      <c r="G5" s="178"/>
      <c r="H5" s="178"/>
      <c r="I5" s="178"/>
      <c r="J5" s="178"/>
    </row>
    <row r="7" spans="1:10" ht="12.75" customHeight="1">
      <c r="A7" s="197" t="s">
        <v>84</v>
      </c>
      <c r="B7" s="202" t="s">
        <v>6</v>
      </c>
      <c r="C7" s="196"/>
      <c r="D7" s="187" t="s">
        <v>85</v>
      </c>
      <c r="E7" s="196"/>
      <c r="F7" s="187" t="s">
        <v>86</v>
      </c>
      <c r="G7" s="196"/>
      <c r="H7" s="187" t="s">
        <v>87</v>
      </c>
      <c r="I7" s="196"/>
      <c r="J7" s="195" t="s">
        <v>25</v>
      </c>
    </row>
    <row r="8" spans="1:10" ht="12.75">
      <c r="A8" s="197"/>
      <c r="B8" s="202"/>
      <c r="C8" s="196"/>
      <c r="D8" s="187"/>
      <c r="E8" s="196"/>
      <c r="F8" s="187"/>
      <c r="G8" s="196"/>
      <c r="H8" s="187"/>
      <c r="I8" s="196"/>
      <c r="J8" s="195"/>
    </row>
    <row r="9" spans="1:10" ht="12.75">
      <c r="A9" s="45" t="s">
        <v>15</v>
      </c>
      <c r="B9" s="46" t="s">
        <v>11</v>
      </c>
      <c r="C9" s="47"/>
      <c r="D9" s="47"/>
      <c r="E9" s="47"/>
      <c r="F9" s="47"/>
      <c r="G9" s="47"/>
      <c r="H9" s="47"/>
      <c r="I9" s="47"/>
      <c r="J9" s="47"/>
    </row>
    <row r="10" spans="1:10" ht="12.75">
      <c r="A10" s="45" t="s">
        <v>18</v>
      </c>
      <c r="B10" s="48" t="s">
        <v>17</v>
      </c>
      <c r="C10" s="47"/>
      <c r="D10" s="13"/>
      <c r="E10" s="13"/>
      <c r="F10" s="13"/>
      <c r="G10" s="13"/>
      <c r="H10" s="13"/>
      <c r="I10" s="13"/>
      <c r="J10" s="13"/>
    </row>
    <row r="11" spans="1:10" ht="12.75">
      <c r="A11" s="45" t="s">
        <v>20</v>
      </c>
      <c r="B11" s="49" t="s">
        <v>19</v>
      </c>
      <c r="C11" s="47"/>
      <c r="D11" s="13">
        <v>52540</v>
      </c>
      <c r="E11" s="13"/>
      <c r="F11" s="13">
        <v>15500</v>
      </c>
      <c r="G11" s="13"/>
      <c r="H11" s="13"/>
      <c r="I11" s="13"/>
      <c r="J11" s="13">
        <f>D11+F11+H11</f>
        <v>68040</v>
      </c>
    </row>
    <row r="12" spans="1:10" ht="12.75">
      <c r="A12" s="45" t="s">
        <v>22</v>
      </c>
      <c r="B12" s="49" t="s">
        <v>21</v>
      </c>
      <c r="C12" s="47"/>
      <c r="D12" s="13">
        <v>14177</v>
      </c>
      <c r="E12" s="13"/>
      <c r="F12" s="13">
        <v>4133</v>
      </c>
      <c r="G12" s="13"/>
      <c r="H12" s="13"/>
      <c r="I12" s="13"/>
      <c r="J12" s="13">
        <v>18310</v>
      </c>
    </row>
    <row r="13" spans="1:10" ht="12.75">
      <c r="A13" s="45" t="s">
        <v>24</v>
      </c>
      <c r="B13" s="49" t="s">
        <v>23</v>
      </c>
      <c r="C13" s="47"/>
      <c r="D13" s="13">
        <v>950</v>
      </c>
      <c r="E13" s="13"/>
      <c r="F13" s="13"/>
      <c r="G13" s="13"/>
      <c r="H13" s="13"/>
      <c r="I13" s="13"/>
      <c r="J13" s="13">
        <v>950</v>
      </c>
    </row>
    <row r="14" spans="1:10" ht="12.75">
      <c r="A14" s="45" t="s">
        <v>26</v>
      </c>
      <c r="B14" s="50" t="s">
        <v>25</v>
      </c>
      <c r="C14" s="47"/>
      <c r="D14" s="17">
        <f aca="true" t="shared" si="0" ref="D14:J14">SUM(D11:D13)</f>
        <v>67667</v>
      </c>
      <c r="E14" s="17">
        <f t="shared" si="0"/>
        <v>0</v>
      </c>
      <c r="F14" s="17">
        <f t="shared" si="0"/>
        <v>19633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87300</v>
      </c>
    </row>
    <row r="15" spans="1:10" ht="12.75">
      <c r="A15" s="45" t="s">
        <v>29</v>
      </c>
      <c r="B15" s="50" t="s">
        <v>28</v>
      </c>
      <c r="C15" s="47"/>
      <c r="D15" s="13"/>
      <c r="E15" s="13"/>
      <c r="F15" s="13"/>
      <c r="G15" s="13"/>
      <c r="H15" s="13"/>
      <c r="I15" s="13"/>
      <c r="J15" s="13"/>
    </row>
    <row r="16" spans="1:10" ht="12.75">
      <c r="A16" s="45" t="s">
        <v>31</v>
      </c>
      <c r="B16" s="49" t="s">
        <v>30</v>
      </c>
      <c r="C16" s="47"/>
      <c r="D16" s="13">
        <v>54031</v>
      </c>
      <c r="E16" s="13"/>
      <c r="F16" s="13">
        <v>15087</v>
      </c>
      <c r="G16" s="13"/>
      <c r="H16" s="13">
        <v>6080</v>
      </c>
      <c r="I16" s="13"/>
      <c r="J16" s="13">
        <v>75198</v>
      </c>
    </row>
    <row r="17" spans="1:10" ht="12.75">
      <c r="A17" s="45" t="s">
        <v>33</v>
      </c>
      <c r="B17" s="49" t="s">
        <v>32</v>
      </c>
      <c r="C17" s="47"/>
      <c r="D17" s="13">
        <v>3000</v>
      </c>
      <c r="E17" s="13"/>
      <c r="F17" s="13"/>
      <c r="G17" s="13"/>
      <c r="H17" s="13"/>
      <c r="I17" s="13"/>
      <c r="J17" s="13">
        <v>3000</v>
      </c>
    </row>
    <row r="18" spans="1:10" ht="12.75">
      <c r="A18" s="45" t="s">
        <v>35</v>
      </c>
      <c r="B18" s="49" t="s">
        <v>34</v>
      </c>
      <c r="C18" s="47"/>
      <c r="D18" s="13">
        <v>120</v>
      </c>
      <c r="E18" s="13"/>
      <c r="F18" s="13"/>
      <c r="G18" s="13"/>
      <c r="H18" s="13"/>
      <c r="I18" s="13"/>
      <c r="J18" s="13">
        <v>120</v>
      </c>
    </row>
    <row r="19" spans="1:10" ht="12.75">
      <c r="A19" s="45" t="s">
        <v>37</v>
      </c>
      <c r="B19" s="49" t="s">
        <v>36</v>
      </c>
      <c r="C19" s="47"/>
      <c r="D19" s="13">
        <v>620</v>
      </c>
      <c r="E19" s="13"/>
      <c r="F19" s="13"/>
      <c r="G19" s="13"/>
      <c r="H19" s="13"/>
      <c r="I19" s="13"/>
      <c r="J19" s="13">
        <v>620</v>
      </c>
    </row>
    <row r="20" spans="1:10" ht="12.75">
      <c r="A20" s="45" t="s">
        <v>39</v>
      </c>
      <c r="B20" s="49" t="s">
        <v>38</v>
      </c>
      <c r="C20" s="47"/>
      <c r="D20" s="13">
        <v>500</v>
      </c>
      <c r="E20" s="13"/>
      <c r="F20" s="13"/>
      <c r="G20" s="13"/>
      <c r="H20" s="13"/>
      <c r="I20" s="13"/>
      <c r="J20" s="13">
        <v>500</v>
      </c>
    </row>
    <row r="21" spans="1:10" ht="12.75">
      <c r="A21" s="45" t="s">
        <v>40</v>
      </c>
      <c r="B21" s="50" t="s">
        <v>25</v>
      </c>
      <c r="C21" s="47"/>
      <c r="D21" s="17">
        <f aca="true" t="shared" si="1" ref="D21:J21">SUM(D16:D20)</f>
        <v>58271</v>
      </c>
      <c r="E21" s="17">
        <f t="shared" si="1"/>
        <v>0</v>
      </c>
      <c r="F21" s="17">
        <f t="shared" si="1"/>
        <v>15087</v>
      </c>
      <c r="G21" s="17">
        <f t="shared" si="1"/>
        <v>0</v>
      </c>
      <c r="H21" s="17">
        <f t="shared" si="1"/>
        <v>6080</v>
      </c>
      <c r="I21" s="17">
        <f t="shared" si="1"/>
        <v>0</v>
      </c>
      <c r="J21" s="17">
        <f t="shared" si="1"/>
        <v>79438</v>
      </c>
    </row>
    <row r="22" spans="1:10" ht="12.75">
      <c r="A22" s="45" t="s">
        <v>43</v>
      </c>
      <c r="B22" s="50" t="s">
        <v>42</v>
      </c>
      <c r="C22" s="47"/>
      <c r="D22" s="13">
        <v>60493</v>
      </c>
      <c r="E22" s="13"/>
      <c r="F22" s="13"/>
      <c r="G22" s="13"/>
      <c r="H22" s="13"/>
      <c r="I22" s="13"/>
      <c r="J22" s="13">
        <v>60493</v>
      </c>
    </row>
    <row r="23" spans="1:10" ht="12.75">
      <c r="A23" s="45" t="s">
        <v>46</v>
      </c>
      <c r="B23" s="50" t="s">
        <v>45</v>
      </c>
      <c r="C23" s="47"/>
      <c r="D23" s="13">
        <v>650</v>
      </c>
      <c r="E23" s="13"/>
      <c r="F23" s="13"/>
      <c r="G23" s="13"/>
      <c r="H23" s="13"/>
      <c r="I23" s="13"/>
      <c r="J23" s="13">
        <v>650</v>
      </c>
    </row>
    <row r="24" spans="1:10" ht="12.75">
      <c r="A24" s="45" t="s">
        <v>49</v>
      </c>
      <c r="B24" s="50" t="s">
        <v>48</v>
      </c>
      <c r="C24" s="47"/>
      <c r="D24" s="13"/>
      <c r="E24" s="13"/>
      <c r="F24" s="13"/>
      <c r="G24" s="13"/>
      <c r="H24" s="13"/>
      <c r="I24" s="13"/>
      <c r="J24" s="13"/>
    </row>
    <row r="25" spans="1:10" ht="12.75">
      <c r="A25" s="45" t="s">
        <v>51</v>
      </c>
      <c r="B25" s="49" t="s">
        <v>50</v>
      </c>
      <c r="C25" s="47"/>
      <c r="D25" s="13">
        <v>14460</v>
      </c>
      <c r="E25" s="13"/>
      <c r="F25" s="13"/>
      <c r="G25" s="13"/>
      <c r="H25" s="13"/>
      <c r="I25" s="13"/>
      <c r="J25" s="13">
        <v>14460</v>
      </c>
    </row>
    <row r="26" spans="1:10" ht="12.75">
      <c r="A26" s="45" t="s">
        <v>53</v>
      </c>
      <c r="B26" s="49" t="s">
        <v>52</v>
      </c>
      <c r="C26" s="47"/>
      <c r="D26" s="13">
        <v>100</v>
      </c>
      <c r="E26" s="13"/>
      <c r="F26" s="13"/>
      <c r="G26" s="13"/>
      <c r="H26" s="13"/>
      <c r="I26" s="13"/>
      <c r="J26" s="13">
        <v>100</v>
      </c>
    </row>
    <row r="27" spans="1:10" ht="12.75">
      <c r="A27" s="45" t="s">
        <v>54</v>
      </c>
      <c r="B27" s="50" t="s">
        <v>25</v>
      </c>
      <c r="C27" s="47"/>
      <c r="D27" s="13">
        <f aca="true" t="shared" si="2" ref="D27:J27">SUM(D25:D26)</f>
        <v>14560</v>
      </c>
      <c r="E27" s="13">
        <f t="shared" si="2"/>
        <v>0</v>
      </c>
      <c r="F27" s="13">
        <f t="shared" si="2"/>
        <v>0</v>
      </c>
      <c r="G27" s="13">
        <f t="shared" si="2"/>
        <v>0</v>
      </c>
      <c r="H27" s="13">
        <f t="shared" si="2"/>
        <v>0</v>
      </c>
      <c r="I27" s="13">
        <f t="shared" si="2"/>
        <v>0</v>
      </c>
      <c r="J27" s="13">
        <f t="shared" si="2"/>
        <v>14560</v>
      </c>
    </row>
    <row r="28" spans="1:10" ht="12.75">
      <c r="A28" s="45" t="s">
        <v>57</v>
      </c>
      <c r="B28" s="51" t="s">
        <v>58</v>
      </c>
      <c r="C28" s="47"/>
      <c r="D28" s="13">
        <v>350</v>
      </c>
      <c r="E28" s="13"/>
      <c r="F28" s="13"/>
      <c r="G28" s="13"/>
      <c r="H28" s="13"/>
      <c r="I28" s="13"/>
      <c r="J28" s="13">
        <v>350</v>
      </c>
    </row>
    <row r="29" spans="1:10" ht="12.75">
      <c r="A29" s="45" t="s">
        <v>59</v>
      </c>
      <c r="B29" s="52" t="s">
        <v>61</v>
      </c>
      <c r="C29" s="47"/>
      <c r="D29" s="13">
        <v>100000</v>
      </c>
      <c r="E29" s="13"/>
      <c r="F29" s="13"/>
      <c r="G29" s="13"/>
      <c r="H29" s="13"/>
      <c r="I29" s="13"/>
      <c r="J29" s="13">
        <v>100000</v>
      </c>
    </row>
    <row r="30" spans="1:10" ht="12.75">
      <c r="A30" s="45" t="s">
        <v>62</v>
      </c>
      <c r="B30" s="53" t="s">
        <v>68</v>
      </c>
      <c r="C30" s="47"/>
      <c r="D30" s="17">
        <f aca="true" t="shared" si="3" ref="D30:J30">D14+D21+D22+D27+D28+D29+D23</f>
        <v>301991</v>
      </c>
      <c r="E30" s="17">
        <f t="shared" si="3"/>
        <v>0</v>
      </c>
      <c r="F30" s="17">
        <f t="shared" si="3"/>
        <v>34720</v>
      </c>
      <c r="G30" s="17">
        <f t="shared" si="3"/>
        <v>0</v>
      </c>
      <c r="H30" s="17">
        <f t="shared" si="3"/>
        <v>6080</v>
      </c>
      <c r="I30" s="17">
        <f t="shared" si="3"/>
        <v>0</v>
      </c>
      <c r="J30" s="17">
        <f t="shared" si="3"/>
        <v>342791</v>
      </c>
    </row>
    <row r="31" spans="1:10" ht="12.75">
      <c r="A31" s="183"/>
      <c r="B31" s="32"/>
      <c r="C31" s="184"/>
      <c r="D31" s="185"/>
      <c r="E31" s="185"/>
      <c r="F31" s="185"/>
      <c r="G31" s="185"/>
      <c r="H31" s="185"/>
      <c r="I31" s="185"/>
      <c r="J31" s="185"/>
    </row>
    <row r="32" spans="1:10" ht="12.75">
      <c r="A32" s="201" t="s">
        <v>392</v>
      </c>
      <c r="B32" s="201"/>
      <c r="C32" s="201"/>
      <c r="D32" s="201"/>
      <c r="E32" s="201"/>
      <c r="F32" s="201"/>
      <c r="G32" s="201"/>
      <c r="H32" s="201"/>
      <c r="I32" s="201"/>
      <c r="J32" s="201"/>
    </row>
    <row r="34" spans="1:10" ht="12.75" customHeight="1">
      <c r="A34" s="197" t="s">
        <v>84</v>
      </c>
      <c r="B34" s="198" t="s">
        <v>69</v>
      </c>
      <c r="C34" s="189" t="s">
        <v>88</v>
      </c>
      <c r="D34" s="187" t="s">
        <v>85</v>
      </c>
      <c r="E34" s="189" t="s">
        <v>88</v>
      </c>
      <c r="F34" s="187" t="s">
        <v>86</v>
      </c>
      <c r="G34" s="189" t="s">
        <v>88</v>
      </c>
      <c r="H34" s="187" t="s">
        <v>87</v>
      </c>
      <c r="I34" s="189" t="s">
        <v>88</v>
      </c>
      <c r="J34" s="195" t="s">
        <v>25</v>
      </c>
    </row>
    <row r="35" spans="1:10" ht="12.75">
      <c r="A35" s="197"/>
      <c r="B35" s="198"/>
      <c r="C35" s="189"/>
      <c r="D35" s="187"/>
      <c r="E35" s="189"/>
      <c r="F35" s="187"/>
      <c r="G35" s="189"/>
      <c r="H35" s="187"/>
      <c r="I35" s="189"/>
      <c r="J35" s="195"/>
    </row>
    <row r="36" spans="1:10" ht="12.75">
      <c r="A36" s="45" t="s">
        <v>15</v>
      </c>
      <c r="B36" s="34" t="s">
        <v>11</v>
      </c>
      <c r="C36" s="47"/>
      <c r="D36" s="47"/>
      <c r="E36" s="47"/>
      <c r="F36" s="47"/>
      <c r="G36" s="47"/>
      <c r="H36" s="47"/>
      <c r="I36" s="47"/>
      <c r="J36" s="47"/>
    </row>
    <row r="37" spans="1:10" ht="12.75">
      <c r="A37" s="45" t="s">
        <v>18</v>
      </c>
      <c r="B37" s="54" t="s">
        <v>417</v>
      </c>
      <c r="C37" s="47">
        <v>40.5</v>
      </c>
      <c r="D37" s="13">
        <f>SUM(D38:D40)</f>
        <v>164797</v>
      </c>
      <c r="E37" s="13">
        <v>9</v>
      </c>
      <c r="F37" s="13">
        <f>SUM(F38:F40)</f>
        <v>34320</v>
      </c>
      <c r="G37" s="13">
        <v>2</v>
      </c>
      <c r="H37" s="13">
        <f>SUM(H38:H40)</f>
        <v>6080</v>
      </c>
      <c r="I37" s="182">
        <v>51.5</v>
      </c>
      <c r="J37" s="13">
        <f>SUM(J38:J40)</f>
        <v>205197</v>
      </c>
    </row>
    <row r="38" spans="1:10" ht="12.75">
      <c r="A38" s="45" t="s">
        <v>20</v>
      </c>
      <c r="B38" s="55" t="s">
        <v>71</v>
      </c>
      <c r="C38" s="47"/>
      <c r="D38" s="13">
        <v>65333</v>
      </c>
      <c r="E38" s="13"/>
      <c r="F38" s="13">
        <v>10804</v>
      </c>
      <c r="G38" s="13"/>
      <c r="H38" s="13">
        <v>2900</v>
      </c>
      <c r="I38" s="13"/>
      <c r="J38" s="13">
        <f aca="true" t="shared" si="4" ref="J38:J46">D38+F38+H38</f>
        <v>79037</v>
      </c>
    </row>
    <row r="39" spans="1:10" ht="12.75">
      <c r="A39" s="45" t="s">
        <v>22</v>
      </c>
      <c r="B39" s="49" t="s">
        <v>72</v>
      </c>
      <c r="C39" s="47"/>
      <c r="D39" s="13">
        <v>17723</v>
      </c>
      <c r="E39" s="13"/>
      <c r="F39" s="13">
        <v>2916</v>
      </c>
      <c r="G39" s="13"/>
      <c r="H39" s="13">
        <v>780</v>
      </c>
      <c r="I39" s="13"/>
      <c r="J39" s="13">
        <f t="shared" si="4"/>
        <v>21419</v>
      </c>
    </row>
    <row r="40" spans="1:10" ht="12.75">
      <c r="A40" s="45" t="s">
        <v>24</v>
      </c>
      <c r="B40" s="49" t="s">
        <v>73</v>
      </c>
      <c r="C40" s="47"/>
      <c r="D40" s="13">
        <v>81741</v>
      </c>
      <c r="E40" s="13"/>
      <c r="F40" s="13">
        <v>20600</v>
      </c>
      <c r="G40" s="13"/>
      <c r="H40" s="13">
        <v>2400</v>
      </c>
      <c r="I40" s="13"/>
      <c r="J40" s="13">
        <f t="shared" si="4"/>
        <v>104741</v>
      </c>
    </row>
    <row r="41" spans="1:10" ht="12.75">
      <c r="A41" s="45" t="s">
        <v>26</v>
      </c>
      <c r="B41" s="50" t="s">
        <v>74</v>
      </c>
      <c r="C41" s="47"/>
      <c r="D41" s="13">
        <v>15450</v>
      </c>
      <c r="E41" s="13"/>
      <c r="F41" s="13"/>
      <c r="G41" s="13"/>
      <c r="H41" s="13"/>
      <c r="I41" s="13"/>
      <c r="J41" s="13">
        <f t="shared" si="4"/>
        <v>15450</v>
      </c>
    </row>
    <row r="42" spans="1:10" ht="12.75">
      <c r="A42" s="45" t="s">
        <v>29</v>
      </c>
      <c r="B42" s="50" t="s">
        <v>75</v>
      </c>
      <c r="C42" s="47"/>
      <c r="D42" s="13">
        <v>9250</v>
      </c>
      <c r="E42" s="13"/>
      <c r="F42" s="13"/>
      <c r="G42" s="13"/>
      <c r="H42" s="13"/>
      <c r="I42" s="13"/>
      <c r="J42" s="13">
        <f t="shared" si="4"/>
        <v>9250</v>
      </c>
    </row>
    <row r="43" spans="1:10" ht="12.75">
      <c r="A43" s="45" t="s">
        <v>31</v>
      </c>
      <c r="B43" s="56" t="s">
        <v>76</v>
      </c>
      <c r="C43" s="47"/>
      <c r="D43" s="13">
        <v>51583</v>
      </c>
      <c r="E43" s="13"/>
      <c r="F43" s="13">
        <v>400</v>
      </c>
      <c r="G43" s="13"/>
      <c r="H43" s="13"/>
      <c r="I43" s="13"/>
      <c r="J43" s="13">
        <f t="shared" si="4"/>
        <v>51983</v>
      </c>
    </row>
    <row r="44" spans="1:10" ht="12.75">
      <c r="A44" s="45" t="s">
        <v>33</v>
      </c>
      <c r="B44" s="50" t="s">
        <v>78</v>
      </c>
      <c r="C44" s="47"/>
      <c r="D44" s="13">
        <v>21044</v>
      </c>
      <c r="E44" s="13"/>
      <c r="F44" s="13"/>
      <c r="G44" s="13"/>
      <c r="H44" s="13"/>
      <c r="I44" s="13"/>
      <c r="J44" s="13">
        <f t="shared" si="4"/>
        <v>21044</v>
      </c>
    </row>
    <row r="45" spans="1:10" ht="12.75">
      <c r="A45" s="45" t="s">
        <v>35</v>
      </c>
      <c r="B45" s="50" t="s">
        <v>79</v>
      </c>
      <c r="C45" s="47"/>
      <c r="D45" s="13">
        <v>39867</v>
      </c>
      <c r="E45" s="13"/>
      <c r="F45" s="13"/>
      <c r="G45" s="13"/>
      <c r="H45" s="13"/>
      <c r="I45" s="13"/>
      <c r="J45" s="13">
        <f t="shared" si="4"/>
        <v>39867</v>
      </c>
    </row>
    <row r="46" spans="1:10" ht="12.75">
      <c r="A46" s="45" t="s">
        <v>37</v>
      </c>
      <c r="B46" s="57" t="s">
        <v>83</v>
      </c>
      <c r="C46" s="47"/>
      <c r="D46" s="17">
        <f>D37+D41+D42+D43+D44+D45</f>
        <v>301991</v>
      </c>
      <c r="E46" s="17"/>
      <c r="F46" s="17">
        <f>F37+F41+F42+F43+F44+F45</f>
        <v>34720</v>
      </c>
      <c r="G46" s="17"/>
      <c r="H46" s="17">
        <f>H37+H41+H42+H43+H44+H45</f>
        <v>6080</v>
      </c>
      <c r="I46" s="17"/>
      <c r="J46" s="17">
        <f t="shared" si="4"/>
        <v>342791</v>
      </c>
    </row>
  </sheetData>
  <sheetProtection selectLockedCells="1" selectUnlockedCells="1"/>
  <mergeCells count="24">
    <mergeCell ref="A2:J2"/>
    <mergeCell ref="A1:J1"/>
    <mergeCell ref="A4:J4"/>
    <mergeCell ref="A32:J32"/>
    <mergeCell ref="A7:A8"/>
    <mergeCell ref="B7:B8"/>
    <mergeCell ref="C7:C8"/>
    <mergeCell ref="D7:D8"/>
    <mergeCell ref="E7:E8"/>
    <mergeCell ref="F7:F8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G7:G8"/>
    <mergeCell ref="H7:H8"/>
    <mergeCell ref="I7:I8"/>
    <mergeCell ref="J7:J8"/>
  </mergeCells>
  <printOptions/>
  <pageMargins left="0.7" right="0.7" top="0.75" bottom="0.75" header="0.5118055555555555" footer="0.5118055555555555"/>
  <pageSetup horizontalDpi="300" verticalDpi="300" orientation="landscape" paperSize="9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6.57421875" style="0" customWidth="1"/>
    <col min="2" max="2" width="33.57421875" style="0" customWidth="1"/>
    <col min="3" max="3" width="5.7109375" style="0" customWidth="1"/>
    <col min="4" max="4" width="13.8515625" style="0" customWidth="1"/>
    <col min="5" max="5" width="5.421875" style="0" customWidth="1"/>
    <col min="6" max="6" width="14.421875" style="0" customWidth="1"/>
    <col min="7" max="7" width="6.421875" style="0" customWidth="1"/>
    <col min="8" max="8" width="13.421875" style="0" customWidth="1"/>
    <col min="9" max="9" width="6.28125" style="0" customWidth="1"/>
    <col min="10" max="10" width="23.140625" style="0" customWidth="1"/>
  </cols>
  <sheetData>
    <row r="1" spans="1:10" ht="12.75">
      <c r="A1" s="199" t="s">
        <v>393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2.7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6:10" ht="12.75">
      <c r="F3" s="58"/>
      <c r="G3" s="58"/>
      <c r="H3" s="59"/>
      <c r="I3" s="58"/>
      <c r="J3" s="58"/>
    </row>
    <row r="4" spans="1:10" ht="12.75">
      <c r="A4" s="200" t="s">
        <v>394</v>
      </c>
      <c r="B4" s="200"/>
      <c r="C4" s="200"/>
      <c r="D4" s="200"/>
      <c r="E4" s="200"/>
      <c r="F4" s="200"/>
      <c r="G4" s="200"/>
      <c r="H4" s="200"/>
      <c r="I4" s="200"/>
      <c r="J4" s="200"/>
    </row>
    <row r="5" spans="1:10" ht="12.75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7" spans="1:10" ht="12.75" customHeight="1">
      <c r="A7" s="206" t="s">
        <v>84</v>
      </c>
      <c r="B7" s="207" t="s">
        <v>6</v>
      </c>
      <c r="C7" s="189"/>
      <c r="D7" s="187" t="s">
        <v>85</v>
      </c>
      <c r="E7" s="187"/>
      <c r="F7" s="187" t="s">
        <v>86</v>
      </c>
      <c r="G7" s="187"/>
      <c r="H7" s="187" t="s">
        <v>87</v>
      </c>
      <c r="I7" s="187"/>
      <c r="J7" s="187" t="s">
        <v>25</v>
      </c>
    </row>
    <row r="8" spans="1:10" ht="12.75">
      <c r="A8" s="206"/>
      <c r="B8" s="207"/>
      <c r="C8" s="189"/>
      <c r="D8" s="187"/>
      <c r="E8" s="187"/>
      <c r="F8" s="187"/>
      <c r="G8" s="187"/>
      <c r="H8" s="187"/>
      <c r="I8" s="187"/>
      <c r="J8" s="187"/>
    </row>
    <row r="9" spans="1:10" ht="12.75">
      <c r="A9" s="206"/>
      <c r="B9" s="60" t="s">
        <v>11</v>
      </c>
      <c r="C9" s="23"/>
      <c r="D9" s="23"/>
      <c r="E9" s="23"/>
      <c r="F9" s="23"/>
      <c r="G9" s="23"/>
      <c r="H9" s="61"/>
      <c r="I9" s="62"/>
      <c r="J9" s="63"/>
    </row>
    <row r="10" spans="1:10" ht="12.75">
      <c r="A10" s="33" t="s">
        <v>15</v>
      </c>
      <c r="B10" s="64" t="s">
        <v>89</v>
      </c>
      <c r="C10" s="65"/>
      <c r="D10" s="65">
        <v>100</v>
      </c>
      <c r="E10" s="65"/>
      <c r="F10" s="65"/>
      <c r="G10" s="65"/>
      <c r="H10" s="66"/>
      <c r="I10" s="13"/>
      <c r="J10" s="13">
        <v>100</v>
      </c>
    </row>
    <row r="11" spans="1:10" ht="12.75">
      <c r="A11" s="33" t="s">
        <v>18</v>
      </c>
      <c r="B11" s="67" t="s">
        <v>90</v>
      </c>
      <c r="C11" s="65"/>
      <c r="D11" s="65">
        <v>27</v>
      </c>
      <c r="E11" s="65"/>
      <c r="F11" s="65"/>
      <c r="G11" s="65"/>
      <c r="H11" s="66"/>
      <c r="I11" s="13"/>
      <c r="J11" s="13">
        <v>27</v>
      </c>
    </row>
    <row r="12" spans="1:10" ht="12.75">
      <c r="A12" s="33" t="s">
        <v>20</v>
      </c>
      <c r="B12" s="67" t="s">
        <v>91</v>
      </c>
      <c r="C12" s="65"/>
      <c r="D12" s="65">
        <v>50</v>
      </c>
      <c r="E12" s="65"/>
      <c r="F12" s="65"/>
      <c r="G12" s="65"/>
      <c r="H12" s="66"/>
      <c r="I12" s="13"/>
      <c r="J12" s="13">
        <v>50</v>
      </c>
    </row>
    <row r="13" spans="1:10" ht="12.75">
      <c r="A13" s="33" t="s">
        <v>22</v>
      </c>
      <c r="B13" s="68" t="s">
        <v>92</v>
      </c>
      <c r="C13" s="69"/>
      <c r="D13" s="69">
        <f>SUM(D10:D12)</f>
        <v>177</v>
      </c>
      <c r="E13" s="69"/>
      <c r="F13" s="69"/>
      <c r="G13" s="69"/>
      <c r="H13" s="69"/>
      <c r="I13" s="69"/>
      <c r="J13" s="69">
        <f>SUM(J10:J12)</f>
        <v>177</v>
      </c>
    </row>
    <row r="14" spans="1:10" ht="12.75">
      <c r="A14" s="33" t="s">
        <v>24</v>
      </c>
      <c r="B14" s="68" t="s">
        <v>93</v>
      </c>
      <c r="C14" s="69"/>
      <c r="D14" s="70">
        <v>4885</v>
      </c>
      <c r="E14" s="69"/>
      <c r="F14" s="69"/>
      <c r="G14" s="69"/>
      <c r="H14" s="69"/>
      <c r="I14" s="69"/>
      <c r="J14" s="13">
        <v>4885</v>
      </c>
    </row>
    <row r="15" spans="1:10" ht="12.75">
      <c r="A15" s="33" t="s">
        <v>26</v>
      </c>
      <c r="B15" s="68" t="s">
        <v>94</v>
      </c>
      <c r="C15" s="69"/>
      <c r="D15" s="70">
        <v>7007</v>
      </c>
      <c r="E15" s="69"/>
      <c r="F15" s="69"/>
      <c r="G15" s="69"/>
      <c r="H15" s="69">
        <v>3303</v>
      </c>
      <c r="I15" s="69"/>
      <c r="J15" s="13">
        <v>10310</v>
      </c>
    </row>
    <row r="16" spans="1:10" ht="12.75">
      <c r="A16" s="33" t="s">
        <v>29</v>
      </c>
      <c r="B16" s="71" t="s">
        <v>95</v>
      </c>
      <c r="C16" s="17"/>
      <c r="D16" s="17">
        <f>SUM(D14:D15)</f>
        <v>11892</v>
      </c>
      <c r="E16" s="17"/>
      <c r="F16" s="17"/>
      <c r="G16" s="17"/>
      <c r="H16" s="17"/>
      <c r="I16" s="17"/>
      <c r="J16" s="17">
        <f>SUM(J14:J15)</f>
        <v>15195</v>
      </c>
    </row>
    <row r="17" spans="1:10" ht="12.75">
      <c r="A17" s="33" t="s">
        <v>31</v>
      </c>
      <c r="B17" s="72" t="s">
        <v>96</v>
      </c>
      <c r="C17" s="73"/>
      <c r="D17" s="73">
        <f>D13+D16</f>
        <v>12069</v>
      </c>
      <c r="E17" s="73"/>
      <c r="F17" s="73"/>
      <c r="G17" s="73"/>
      <c r="H17" s="73">
        <f>SUM(H13:H16)</f>
        <v>3303</v>
      </c>
      <c r="I17" s="73">
        <f>SUM(I13:I16)</f>
        <v>0</v>
      </c>
      <c r="J17" s="74">
        <f>J16+J13</f>
        <v>15372</v>
      </c>
    </row>
    <row r="18" spans="1:10" ht="12.75">
      <c r="A18" s="203"/>
      <c r="B18" s="204"/>
      <c r="C18" s="204"/>
      <c r="D18" s="204"/>
      <c r="E18" s="204"/>
      <c r="F18" s="204"/>
      <c r="G18" s="204"/>
      <c r="H18" s="204"/>
      <c r="I18" s="204"/>
      <c r="J18" s="205"/>
    </row>
    <row r="19" spans="1:10" ht="12.75">
      <c r="A19" s="203"/>
      <c r="B19" s="204"/>
      <c r="C19" s="204"/>
      <c r="D19" s="204"/>
      <c r="E19" s="204"/>
      <c r="F19" s="204"/>
      <c r="G19" s="204"/>
      <c r="H19" s="204"/>
      <c r="I19" s="204"/>
      <c r="J19" s="205"/>
    </row>
    <row r="20" spans="1:10" ht="12.75" customHeight="1">
      <c r="A20" s="186" t="s">
        <v>84</v>
      </c>
      <c r="B20" s="195" t="s">
        <v>69</v>
      </c>
      <c r="C20" s="189" t="s">
        <v>88</v>
      </c>
      <c r="D20" s="187" t="s">
        <v>85</v>
      </c>
      <c r="E20" s="189" t="s">
        <v>88</v>
      </c>
      <c r="F20" s="187" t="s">
        <v>86</v>
      </c>
      <c r="G20" s="189" t="s">
        <v>88</v>
      </c>
      <c r="H20" s="187" t="s">
        <v>87</v>
      </c>
      <c r="I20" s="189" t="s">
        <v>88</v>
      </c>
      <c r="J20" s="187" t="s">
        <v>25</v>
      </c>
    </row>
    <row r="21" spans="1:10" ht="12.75">
      <c r="A21" s="186"/>
      <c r="B21" s="195"/>
      <c r="C21" s="189"/>
      <c r="D21" s="187"/>
      <c r="E21" s="189"/>
      <c r="F21" s="187"/>
      <c r="G21" s="189"/>
      <c r="H21" s="187"/>
      <c r="I21" s="189"/>
      <c r="J21" s="187"/>
    </row>
    <row r="22" spans="1:10" ht="12.75">
      <c r="A22" s="76" t="s">
        <v>15</v>
      </c>
      <c r="B22" s="77" t="s">
        <v>97</v>
      </c>
      <c r="C22" s="9">
        <v>7</v>
      </c>
      <c r="D22" s="70">
        <v>6984</v>
      </c>
      <c r="E22" s="9"/>
      <c r="F22" s="9"/>
      <c r="G22" s="9">
        <v>2</v>
      </c>
      <c r="H22" s="13">
        <v>1970</v>
      </c>
      <c r="I22" s="17">
        <v>9</v>
      </c>
      <c r="J22" s="13">
        <v>8954</v>
      </c>
    </row>
    <row r="23" spans="1:10" ht="12.75">
      <c r="A23" s="76" t="s">
        <v>18</v>
      </c>
      <c r="B23" s="77" t="s">
        <v>98</v>
      </c>
      <c r="C23" s="9"/>
      <c r="D23" s="70">
        <v>1885</v>
      </c>
      <c r="E23" s="9"/>
      <c r="F23" s="9"/>
      <c r="G23" s="9"/>
      <c r="H23" s="13">
        <v>533</v>
      </c>
      <c r="I23" s="13"/>
      <c r="J23" s="13">
        <v>2418</v>
      </c>
    </row>
    <row r="24" spans="1:10" ht="12.75">
      <c r="A24" s="76" t="s">
        <v>20</v>
      </c>
      <c r="B24" s="77" t="s">
        <v>99</v>
      </c>
      <c r="C24" s="9"/>
      <c r="D24" s="70">
        <v>3200</v>
      </c>
      <c r="E24" s="9"/>
      <c r="F24" s="9"/>
      <c r="G24" s="9"/>
      <c r="H24" s="13">
        <v>800</v>
      </c>
      <c r="I24" s="13"/>
      <c r="J24" s="13">
        <v>4000</v>
      </c>
    </row>
    <row r="25" spans="1:10" ht="12.75">
      <c r="A25" s="78" t="s">
        <v>22</v>
      </c>
      <c r="B25" s="79" t="s">
        <v>83</v>
      </c>
      <c r="C25" s="80"/>
      <c r="D25" s="81">
        <f>SUM(D22:D24)</f>
        <v>12069</v>
      </c>
      <c r="E25" s="80"/>
      <c r="F25" s="80"/>
      <c r="G25" s="80"/>
      <c r="H25" s="29">
        <f>SUM(H22:H24)</f>
        <v>3303</v>
      </c>
      <c r="I25" s="29"/>
      <c r="J25" s="29">
        <f>SUM(J22:J24)</f>
        <v>15372</v>
      </c>
    </row>
  </sheetData>
  <sheetProtection selectLockedCells="1" selectUnlockedCells="1"/>
  <mergeCells count="25">
    <mergeCell ref="A1:J1"/>
    <mergeCell ref="A2:J2"/>
    <mergeCell ref="A4:J4"/>
    <mergeCell ref="A18:J18"/>
    <mergeCell ref="A19:J19"/>
    <mergeCell ref="A7:A9"/>
    <mergeCell ref="B7:B8"/>
    <mergeCell ref="C7:C8"/>
    <mergeCell ref="D7:D8"/>
    <mergeCell ref="E7:E8"/>
    <mergeCell ref="F7:F8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G7:G8"/>
    <mergeCell ref="H7:H8"/>
    <mergeCell ref="I7:I8"/>
    <mergeCell ref="J7:J8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6.140625" style="0" customWidth="1"/>
    <col min="2" max="2" width="33.140625" style="0" customWidth="1"/>
    <col min="3" max="3" width="6.28125" style="0" customWidth="1"/>
    <col min="4" max="4" width="14.140625" style="0" customWidth="1"/>
    <col min="5" max="5" width="6.00390625" style="0" customWidth="1"/>
    <col min="6" max="6" width="14.140625" style="0" customWidth="1"/>
    <col min="7" max="7" width="7.140625" style="0" customWidth="1"/>
    <col min="8" max="8" width="13.421875" style="0" customWidth="1"/>
    <col min="9" max="9" width="6.421875" style="0" customWidth="1"/>
    <col min="10" max="10" width="18.28125" style="0" customWidth="1"/>
  </cols>
  <sheetData>
    <row r="1" spans="1:10" ht="12.75">
      <c r="A1" s="199" t="s">
        <v>395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2.7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</row>
    <row r="4" spans="1:10" ht="12.75">
      <c r="A4" s="200" t="s">
        <v>396</v>
      </c>
      <c r="B4" s="200"/>
      <c r="C4" s="200"/>
      <c r="D4" s="200"/>
      <c r="E4" s="200"/>
      <c r="F4" s="200"/>
      <c r="G4" s="200"/>
      <c r="H4" s="200"/>
      <c r="I4" s="200"/>
      <c r="J4" s="200"/>
    </row>
    <row r="5" ht="12.75">
      <c r="B5" s="179"/>
    </row>
    <row r="7" spans="1:10" ht="12.75" customHeight="1">
      <c r="A7" s="187" t="s">
        <v>84</v>
      </c>
      <c r="B7" s="211" t="s">
        <v>6</v>
      </c>
      <c r="C7" s="187"/>
      <c r="D7" s="187" t="s">
        <v>85</v>
      </c>
      <c r="E7" s="187"/>
      <c r="F7" s="187" t="s">
        <v>86</v>
      </c>
      <c r="G7" s="187"/>
      <c r="H7" s="187" t="s">
        <v>87</v>
      </c>
      <c r="I7" s="187"/>
      <c r="J7" s="187" t="s">
        <v>25</v>
      </c>
    </row>
    <row r="8" spans="1:10" ht="12.75">
      <c r="A8" s="187"/>
      <c r="B8" s="211"/>
      <c r="C8" s="187"/>
      <c r="D8" s="187"/>
      <c r="E8" s="187"/>
      <c r="F8" s="187"/>
      <c r="G8" s="187"/>
      <c r="H8" s="187"/>
      <c r="I8" s="187"/>
      <c r="J8" s="187"/>
    </row>
    <row r="9" spans="1:10" ht="12.75">
      <c r="A9" s="187"/>
      <c r="B9" s="82" t="s">
        <v>11</v>
      </c>
      <c r="C9" s="9"/>
      <c r="D9" s="9"/>
      <c r="E9" s="9"/>
      <c r="F9" s="9"/>
      <c r="G9" s="9"/>
      <c r="H9" s="45"/>
      <c r="I9" s="45"/>
      <c r="J9" s="8"/>
    </row>
    <row r="10" spans="1:10" ht="12.75">
      <c r="A10" s="8" t="s">
        <v>15</v>
      </c>
      <c r="B10" s="19" t="s">
        <v>100</v>
      </c>
      <c r="C10" s="13"/>
      <c r="D10" s="13">
        <v>1150</v>
      </c>
      <c r="E10" s="13"/>
      <c r="F10" s="13"/>
      <c r="G10" s="13"/>
      <c r="H10" s="13"/>
      <c r="I10" s="13"/>
      <c r="J10" s="13">
        <v>1150</v>
      </c>
    </row>
    <row r="11" spans="1:10" ht="12.75">
      <c r="A11" s="8" t="s">
        <v>18</v>
      </c>
      <c r="B11" s="83" t="s">
        <v>101</v>
      </c>
      <c r="C11" s="13"/>
      <c r="D11" s="13">
        <v>0</v>
      </c>
      <c r="E11" s="13"/>
      <c r="F11" s="13"/>
      <c r="G11" s="13"/>
      <c r="H11" s="13"/>
      <c r="I11" s="13"/>
      <c r="J11" s="13">
        <v>0</v>
      </c>
    </row>
    <row r="12" spans="1:10" ht="12.75">
      <c r="A12" s="8" t="s">
        <v>20</v>
      </c>
      <c r="B12" s="83" t="s">
        <v>90</v>
      </c>
      <c r="C12" s="13"/>
      <c r="D12" s="13">
        <v>310</v>
      </c>
      <c r="E12" s="13"/>
      <c r="F12" s="13"/>
      <c r="G12" s="13"/>
      <c r="H12" s="13"/>
      <c r="I12" s="13"/>
      <c r="J12" s="13">
        <v>310</v>
      </c>
    </row>
    <row r="13" spans="1:10" ht="12.75">
      <c r="A13" s="8" t="s">
        <v>22</v>
      </c>
      <c r="B13" s="75" t="s">
        <v>102</v>
      </c>
      <c r="C13" s="75"/>
      <c r="D13" s="75">
        <f>SUM(D10:D12)</f>
        <v>1460</v>
      </c>
      <c r="E13" s="75"/>
      <c r="F13" s="75"/>
      <c r="G13" s="75"/>
      <c r="H13" s="75"/>
      <c r="I13" s="75"/>
      <c r="J13" s="75">
        <f>SUM(J10:J12)</f>
        <v>1460</v>
      </c>
    </row>
    <row r="14" spans="1:10" ht="12.75">
      <c r="A14" s="8" t="s">
        <v>26</v>
      </c>
      <c r="B14" s="84" t="s">
        <v>103</v>
      </c>
      <c r="C14" s="85"/>
      <c r="D14" s="85">
        <v>1104</v>
      </c>
      <c r="E14" s="85"/>
      <c r="F14" s="85"/>
      <c r="G14" s="85"/>
      <c r="H14" s="13"/>
      <c r="I14" s="13"/>
      <c r="J14" s="85">
        <v>1104</v>
      </c>
    </row>
    <row r="15" spans="1:10" ht="12.75">
      <c r="A15" s="8" t="s">
        <v>29</v>
      </c>
      <c r="B15" s="84" t="s">
        <v>104</v>
      </c>
      <c r="C15" s="85"/>
      <c r="D15" s="85">
        <v>3957</v>
      </c>
      <c r="E15" s="85"/>
      <c r="F15" s="85"/>
      <c r="G15" s="85"/>
      <c r="H15" s="13"/>
      <c r="I15" s="13"/>
      <c r="J15" s="85">
        <v>3957</v>
      </c>
    </row>
    <row r="16" spans="1:10" ht="12.75">
      <c r="A16" s="8" t="s">
        <v>31</v>
      </c>
      <c r="B16" s="84" t="s">
        <v>93</v>
      </c>
      <c r="C16" s="85"/>
      <c r="D16" s="85">
        <v>16804</v>
      </c>
      <c r="E16" s="85"/>
      <c r="F16" s="85"/>
      <c r="G16" s="85"/>
      <c r="H16" s="13"/>
      <c r="I16" s="13"/>
      <c r="J16" s="85">
        <v>16804</v>
      </c>
    </row>
    <row r="17" spans="1:10" ht="12.75">
      <c r="A17" s="8" t="s">
        <v>33</v>
      </c>
      <c r="B17" s="86" t="s">
        <v>95</v>
      </c>
      <c r="C17" s="17"/>
      <c r="D17" s="17">
        <f>SUM(D14:D16)</f>
        <v>21865</v>
      </c>
      <c r="E17" s="17"/>
      <c r="F17" s="17"/>
      <c r="G17" s="17"/>
      <c r="H17" s="17"/>
      <c r="I17" s="17"/>
      <c r="J17" s="17">
        <f>SUM(J14:J16)</f>
        <v>21865</v>
      </c>
    </row>
    <row r="18" spans="1:10" ht="12.75">
      <c r="A18" s="42" t="s">
        <v>35</v>
      </c>
      <c r="B18" s="87" t="s">
        <v>105</v>
      </c>
      <c r="C18" s="29">
        <f>C13+C17</f>
        <v>0</v>
      </c>
      <c r="D18" s="29">
        <f>D13+D17</f>
        <v>23325</v>
      </c>
      <c r="E18" s="29"/>
      <c r="F18" s="29"/>
      <c r="G18" s="29"/>
      <c r="H18" s="29">
        <f>H13+H17</f>
        <v>0</v>
      </c>
      <c r="I18" s="29">
        <f>I13+I17</f>
        <v>0</v>
      </c>
      <c r="J18" s="29">
        <f>J13+J17</f>
        <v>23325</v>
      </c>
    </row>
    <row r="19" spans="1:10" s="180" customFormat="1" ht="12.75">
      <c r="A19" s="90"/>
      <c r="B19" s="91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0"/>
      <c r="B20" s="91"/>
      <c r="C20" s="92"/>
      <c r="D20" s="92"/>
      <c r="E20" s="92"/>
      <c r="F20" s="92"/>
      <c r="G20" s="92"/>
      <c r="H20" s="92"/>
      <c r="I20" s="92"/>
      <c r="J20" s="92"/>
    </row>
    <row r="21" spans="1:10" ht="12.75" customHeight="1">
      <c r="A21" s="209"/>
      <c r="B21" s="210" t="s">
        <v>69</v>
      </c>
      <c r="C21" s="189" t="s">
        <v>88</v>
      </c>
      <c r="D21" s="187" t="s">
        <v>85</v>
      </c>
      <c r="E21" s="189" t="s">
        <v>88</v>
      </c>
      <c r="F21" s="187" t="s">
        <v>86</v>
      </c>
      <c r="G21" s="189" t="s">
        <v>88</v>
      </c>
      <c r="H21" s="208" t="s">
        <v>87</v>
      </c>
      <c r="I21" s="189" t="s">
        <v>88</v>
      </c>
      <c r="J21" s="208" t="s">
        <v>25</v>
      </c>
    </row>
    <row r="22" spans="1:10" ht="12.75">
      <c r="A22" s="209"/>
      <c r="B22" s="210"/>
      <c r="C22" s="189"/>
      <c r="D22" s="187"/>
      <c r="E22" s="189"/>
      <c r="F22" s="187"/>
      <c r="G22" s="189"/>
      <c r="H22" s="208"/>
      <c r="I22" s="189"/>
      <c r="J22" s="208"/>
    </row>
    <row r="23" spans="1:10" ht="12.75">
      <c r="A23" s="94" t="s">
        <v>15</v>
      </c>
      <c r="B23" s="95" t="s">
        <v>97</v>
      </c>
      <c r="C23" s="70">
        <v>6</v>
      </c>
      <c r="D23" s="70">
        <v>12830</v>
      </c>
      <c r="E23" s="70">
        <v>0</v>
      </c>
      <c r="F23" s="70"/>
      <c r="G23" s="70">
        <v>0</v>
      </c>
      <c r="H23" s="13"/>
      <c r="I23" s="17">
        <v>6</v>
      </c>
      <c r="J23" s="70">
        <v>12830</v>
      </c>
    </row>
    <row r="24" spans="1:10" ht="12.75">
      <c r="A24" s="45" t="s">
        <v>18</v>
      </c>
      <c r="B24" s="95" t="s">
        <v>98</v>
      </c>
      <c r="C24" s="70"/>
      <c r="D24" s="70">
        <v>3320</v>
      </c>
      <c r="E24" s="70"/>
      <c r="F24" s="70"/>
      <c r="G24" s="70"/>
      <c r="H24" s="13"/>
      <c r="I24" s="13"/>
      <c r="J24" s="70">
        <v>3320</v>
      </c>
    </row>
    <row r="25" spans="1:10" ht="12.75">
      <c r="A25" s="94" t="s">
        <v>20</v>
      </c>
      <c r="B25" s="96" t="s">
        <v>99</v>
      </c>
      <c r="C25" s="97"/>
      <c r="D25" s="97">
        <v>7175</v>
      </c>
      <c r="E25" s="97"/>
      <c r="F25" s="97"/>
      <c r="G25" s="97"/>
      <c r="H25" s="41"/>
      <c r="I25" s="41"/>
      <c r="J25" s="97">
        <v>7175</v>
      </c>
    </row>
    <row r="26" spans="1:10" ht="12.75">
      <c r="A26" s="45" t="s">
        <v>22</v>
      </c>
      <c r="B26" s="98" t="s">
        <v>83</v>
      </c>
      <c r="C26" s="98"/>
      <c r="D26" s="29">
        <f>SUM(D23:D25)</f>
        <v>23325</v>
      </c>
      <c r="E26" s="29"/>
      <c r="F26" s="29">
        <f>SUM(F23:F25)</f>
        <v>0</v>
      </c>
      <c r="G26" s="29"/>
      <c r="H26" s="29">
        <f>SUM(H23:H25)</f>
        <v>0</v>
      </c>
      <c r="I26" s="29"/>
      <c r="J26" s="29">
        <f>SUM(J23:J25)</f>
        <v>23325</v>
      </c>
    </row>
  </sheetData>
  <sheetProtection selectLockedCells="1" selectUnlockedCells="1"/>
  <mergeCells count="23">
    <mergeCell ref="A1:J1"/>
    <mergeCell ref="A2:J2"/>
    <mergeCell ref="A4:J4"/>
    <mergeCell ref="A7:A9"/>
    <mergeCell ref="B7:B8"/>
    <mergeCell ref="C7:C8"/>
    <mergeCell ref="D7:D8"/>
    <mergeCell ref="E7:E8"/>
    <mergeCell ref="F7:F8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G7:G8"/>
    <mergeCell ref="H7:H8"/>
    <mergeCell ref="I7:I8"/>
    <mergeCell ref="J7:J8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J7" sqref="J7:J8"/>
    </sheetView>
  </sheetViews>
  <sheetFormatPr defaultColWidth="9.140625" defaultRowHeight="12.75"/>
  <cols>
    <col min="1" max="1" width="3.7109375" style="0" customWidth="1"/>
    <col min="2" max="2" width="34.00390625" style="0" customWidth="1"/>
    <col min="3" max="3" width="5.421875" style="0" customWidth="1"/>
    <col min="4" max="4" width="14.8515625" style="0" customWidth="1"/>
    <col min="5" max="5" width="5.8515625" style="0" customWidth="1"/>
    <col min="6" max="6" width="14.00390625" style="0" customWidth="1"/>
    <col min="7" max="7" width="5.8515625" style="0" customWidth="1"/>
    <col min="8" max="8" width="14.421875" style="0" customWidth="1"/>
    <col min="9" max="9" width="5.7109375" style="0" customWidth="1"/>
    <col min="10" max="10" width="21.00390625" style="0" customWidth="1"/>
  </cols>
  <sheetData>
    <row r="1" spans="1:10" ht="12.75">
      <c r="A1" s="192" t="s">
        <v>398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2.7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</row>
    <row r="4" spans="1:10" ht="12.75" customHeight="1">
      <c r="A4" s="212" t="s">
        <v>397</v>
      </c>
      <c r="B4" s="212"/>
      <c r="C4" s="212"/>
      <c r="D4" s="212"/>
      <c r="E4" s="212"/>
      <c r="F4" s="212"/>
      <c r="G4" s="212"/>
      <c r="H4" s="212"/>
      <c r="I4" s="212"/>
      <c r="J4" s="212"/>
    </row>
    <row r="5" spans="1:10" ht="12.7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</row>
    <row r="6" spans="1:10" ht="12.75">
      <c r="A6" s="212"/>
      <c r="B6" s="212"/>
      <c r="C6" s="212"/>
      <c r="D6" s="212"/>
      <c r="E6" s="212"/>
      <c r="F6" s="212"/>
      <c r="G6" s="212"/>
      <c r="H6" s="212"/>
      <c r="I6" s="212"/>
      <c r="J6" s="212"/>
    </row>
    <row r="7" spans="1:10" ht="12.75" customHeight="1">
      <c r="A7" s="206" t="s">
        <v>106</v>
      </c>
      <c r="B7" s="188" t="s">
        <v>6</v>
      </c>
      <c r="C7" s="189"/>
      <c r="D7" s="187" t="s">
        <v>85</v>
      </c>
      <c r="E7" s="208"/>
      <c r="F7" s="187" t="s">
        <v>107</v>
      </c>
      <c r="G7" s="187"/>
      <c r="H7" s="187" t="s">
        <v>87</v>
      </c>
      <c r="I7" s="187"/>
      <c r="J7" s="187" t="s">
        <v>25</v>
      </c>
    </row>
    <row r="8" spans="1:10" ht="21" customHeight="1">
      <c r="A8" s="206"/>
      <c r="B8" s="188"/>
      <c r="C8" s="189"/>
      <c r="D8" s="187"/>
      <c r="E8" s="208"/>
      <c r="F8" s="187"/>
      <c r="G8" s="187"/>
      <c r="H8" s="187"/>
      <c r="I8" s="187"/>
      <c r="J8" s="187"/>
    </row>
    <row r="9" spans="1:10" ht="12.75">
      <c r="A9" s="206"/>
      <c r="B9" s="60" t="s">
        <v>11</v>
      </c>
      <c r="C9" s="7"/>
      <c r="D9" s="23"/>
      <c r="E9" s="61"/>
      <c r="F9" s="61"/>
      <c r="G9" s="61"/>
      <c r="H9" s="62"/>
      <c r="I9" s="62"/>
      <c r="J9" s="101"/>
    </row>
    <row r="10" spans="1:10" ht="12.75">
      <c r="A10" s="8" t="s">
        <v>15</v>
      </c>
      <c r="B10" s="19" t="s">
        <v>108</v>
      </c>
      <c r="C10" s="12"/>
      <c r="D10" s="12">
        <v>6516</v>
      </c>
      <c r="E10" s="13"/>
      <c r="F10" s="13"/>
      <c r="G10" s="13"/>
      <c r="H10" s="13"/>
      <c r="I10" s="13"/>
      <c r="J10" s="102">
        <v>6516</v>
      </c>
    </row>
    <row r="11" spans="1:10" ht="12.75">
      <c r="A11" s="8" t="s">
        <v>18</v>
      </c>
      <c r="B11" s="19" t="s">
        <v>90</v>
      </c>
      <c r="C11" s="12"/>
      <c r="D11" s="12">
        <v>1760</v>
      </c>
      <c r="E11" s="13"/>
      <c r="F11" s="13"/>
      <c r="G11" s="13"/>
      <c r="H11" s="13"/>
      <c r="I11" s="13"/>
      <c r="J11" s="102">
        <v>1760</v>
      </c>
    </row>
    <row r="12" spans="1:10" ht="12.75">
      <c r="A12" s="8" t="s">
        <v>20</v>
      </c>
      <c r="B12" s="75" t="s">
        <v>109</v>
      </c>
      <c r="C12" s="103"/>
      <c r="D12" s="103">
        <f>SUM(D10:D11)</f>
        <v>8276</v>
      </c>
      <c r="E12" s="103"/>
      <c r="F12" s="103"/>
      <c r="G12" s="103"/>
      <c r="H12" s="103"/>
      <c r="I12" s="103"/>
      <c r="J12" s="103">
        <f>SUM(J9:J11)</f>
        <v>8276</v>
      </c>
    </row>
    <row r="13" spans="1:10" ht="12.75">
      <c r="A13" s="8" t="s">
        <v>22</v>
      </c>
      <c r="B13" s="47" t="s">
        <v>93</v>
      </c>
      <c r="C13" s="12"/>
      <c r="D13" s="12">
        <v>17435</v>
      </c>
      <c r="E13" s="13"/>
      <c r="F13" s="13"/>
      <c r="G13" s="13"/>
      <c r="H13" s="13"/>
      <c r="I13" s="13"/>
      <c r="J13" s="102">
        <v>17435</v>
      </c>
    </row>
    <row r="14" spans="1:10" ht="12.75">
      <c r="A14" s="8" t="s">
        <v>26</v>
      </c>
      <c r="B14" s="47" t="s">
        <v>103</v>
      </c>
      <c r="C14" s="104"/>
      <c r="D14" s="104">
        <v>3875</v>
      </c>
      <c r="E14" s="13"/>
      <c r="F14" s="13"/>
      <c r="G14" s="13"/>
      <c r="H14" s="13"/>
      <c r="I14" s="13"/>
      <c r="J14" s="102">
        <v>3875</v>
      </c>
    </row>
    <row r="15" spans="1:10" ht="12.75">
      <c r="A15" s="8" t="s">
        <v>29</v>
      </c>
      <c r="B15" s="95" t="s">
        <v>104</v>
      </c>
      <c r="C15" s="104"/>
      <c r="D15" s="104">
        <v>535</v>
      </c>
      <c r="E15" s="13"/>
      <c r="F15" s="13"/>
      <c r="G15" s="13"/>
      <c r="H15" s="13"/>
      <c r="I15" s="13"/>
      <c r="J15" s="102">
        <v>535</v>
      </c>
    </row>
    <row r="16" spans="1:10" ht="12.75">
      <c r="A16" s="8" t="s">
        <v>31</v>
      </c>
      <c r="B16" s="86" t="s">
        <v>95</v>
      </c>
      <c r="C16" s="16"/>
      <c r="D16" s="16">
        <f>SUM(D13:D15)</f>
        <v>21845</v>
      </c>
      <c r="E16" s="16"/>
      <c r="F16" s="16"/>
      <c r="G16" s="16"/>
      <c r="H16" s="16"/>
      <c r="I16" s="16"/>
      <c r="J16" s="16">
        <f>SUM(J13:J15)</f>
        <v>21845</v>
      </c>
    </row>
    <row r="17" spans="1:10" ht="12.75">
      <c r="A17" s="42" t="s">
        <v>33</v>
      </c>
      <c r="B17" s="98" t="s">
        <v>110</v>
      </c>
      <c r="C17" s="28"/>
      <c r="D17" s="28">
        <f>D12+D16</f>
        <v>30121</v>
      </c>
      <c r="E17" s="28"/>
      <c r="F17" s="28"/>
      <c r="G17" s="28"/>
      <c r="H17" s="28">
        <f>H12+H16</f>
        <v>0</v>
      </c>
      <c r="I17" s="28"/>
      <c r="J17" s="28">
        <f>J12+J16</f>
        <v>30121</v>
      </c>
    </row>
    <row r="18" spans="1:10" ht="12.75">
      <c r="A18" s="88"/>
      <c r="B18" s="105"/>
      <c r="C18" s="89"/>
      <c r="D18" s="89"/>
      <c r="E18" s="89"/>
      <c r="F18" s="89"/>
      <c r="G18" s="89"/>
      <c r="H18" s="89"/>
      <c r="I18" s="89"/>
      <c r="J18" s="89"/>
    </row>
    <row r="19" spans="1:10" ht="12.75">
      <c r="A19" s="90"/>
      <c r="B19" s="106"/>
      <c r="C19" s="92"/>
      <c r="D19" s="92"/>
      <c r="E19" s="92"/>
      <c r="F19" s="92"/>
      <c r="G19" s="92"/>
      <c r="H19" s="92"/>
      <c r="I19" s="92"/>
      <c r="J19" s="92"/>
    </row>
    <row r="20" spans="1:10" ht="36" customHeight="1">
      <c r="A20" s="76"/>
      <c r="B20" s="78" t="s">
        <v>69</v>
      </c>
      <c r="C20" s="4" t="s">
        <v>88</v>
      </c>
      <c r="D20" s="93" t="s">
        <v>85</v>
      </c>
      <c r="E20" s="93" t="s">
        <v>88</v>
      </c>
      <c r="F20" s="93" t="s">
        <v>107</v>
      </c>
      <c r="G20" s="93" t="s">
        <v>88</v>
      </c>
      <c r="H20" s="3" t="s">
        <v>87</v>
      </c>
      <c r="I20" s="3" t="s">
        <v>88</v>
      </c>
      <c r="J20" s="3" t="s">
        <v>25</v>
      </c>
    </row>
    <row r="21" spans="1:10" ht="15" customHeight="1">
      <c r="A21" s="45" t="s">
        <v>15</v>
      </c>
      <c r="B21" s="107" t="s">
        <v>111</v>
      </c>
      <c r="C21" s="108">
        <v>8</v>
      </c>
      <c r="D21" s="109">
        <v>12866</v>
      </c>
      <c r="E21" s="110">
        <v>0</v>
      </c>
      <c r="F21" s="110"/>
      <c r="G21" s="110">
        <v>0</v>
      </c>
      <c r="H21" s="33"/>
      <c r="I21" s="33">
        <v>8</v>
      </c>
      <c r="J21" s="109">
        <v>12866</v>
      </c>
    </row>
    <row r="22" spans="1:10" ht="12.75">
      <c r="A22" s="45" t="s">
        <v>18</v>
      </c>
      <c r="B22" s="95" t="s">
        <v>98</v>
      </c>
      <c r="C22" s="70"/>
      <c r="D22" s="13">
        <v>3490</v>
      </c>
      <c r="E22" s="13"/>
      <c r="F22" s="13"/>
      <c r="G22" s="13"/>
      <c r="H22" s="13"/>
      <c r="I22" s="13"/>
      <c r="J22" s="13">
        <v>3490</v>
      </c>
    </row>
    <row r="23" spans="1:10" ht="12.75">
      <c r="A23" s="45" t="s">
        <v>20</v>
      </c>
      <c r="B23" s="95" t="s">
        <v>99</v>
      </c>
      <c r="C23" s="70"/>
      <c r="D23" s="13">
        <v>13765</v>
      </c>
      <c r="E23" s="13"/>
      <c r="F23" s="13"/>
      <c r="G23" s="13"/>
      <c r="H23" s="13"/>
      <c r="I23" s="13"/>
      <c r="J23" s="13">
        <v>13765</v>
      </c>
    </row>
    <row r="24" spans="1:10" ht="12.75">
      <c r="A24" s="45" t="s">
        <v>22</v>
      </c>
      <c r="B24" s="111" t="s">
        <v>83</v>
      </c>
      <c r="C24" s="81"/>
      <c r="D24" s="81">
        <f>SUM(D21:D23)</f>
        <v>30121</v>
      </c>
      <c r="E24" s="29"/>
      <c r="F24" s="29"/>
      <c r="G24" s="29"/>
      <c r="H24" s="29"/>
      <c r="I24" s="29"/>
      <c r="J24" s="29">
        <f>SUM(J21:J23)</f>
        <v>30121</v>
      </c>
    </row>
    <row r="25" spans="1:10" ht="12.75">
      <c r="A25" s="99"/>
      <c r="B25" s="112"/>
      <c r="C25" s="113"/>
      <c r="D25" s="113"/>
      <c r="E25" s="114"/>
      <c r="F25" s="114"/>
      <c r="G25" s="114"/>
      <c r="H25" s="114"/>
      <c r="I25" s="114"/>
      <c r="J25" s="114"/>
    </row>
    <row r="26" spans="8:10" ht="12.75">
      <c r="H26" s="192"/>
      <c r="I26" s="192"/>
      <c r="J26" s="192"/>
    </row>
    <row r="27" spans="1:10" ht="12.75">
      <c r="A27" s="90"/>
      <c r="B27" s="91"/>
      <c r="C27" s="92"/>
      <c r="D27" s="92"/>
      <c r="E27" s="92"/>
      <c r="F27" s="92"/>
      <c r="G27" s="92"/>
      <c r="H27" s="92"/>
      <c r="I27" s="92"/>
      <c r="J27" s="115"/>
    </row>
  </sheetData>
  <sheetProtection selectLockedCells="1" selectUnlockedCells="1"/>
  <mergeCells count="16">
    <mergeCell ref="A1:J1"/>
    <mergeCell ref="A2:J2"/>
    <mergeCell ref="A4:J4"/>
    <mergeCell ref="A5:J5"/>
    <mergeCell ref="A6:J6"/>
    <mergeCell ref="A7:A9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H26:J2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8"/>
  <sheetViews>
    <sheetView showGridLines="0" zoomScalePageLayoutView="0" workbookViewId="0" topLeftCell="A79">
      <selection activeCell="G9" sqref="G9"/>
    </sheetView>
  </sheetViews>
  <sheetFormatPr defaultColWidth="11.7109375" defaultRowHeight="12.75"/>
  <cols>
    <col min="1" max="1" width="3.140625" style="1" customWidth="1"/>
    <col min="2" max="2" width="3.7109375" style="116" customWidth="1"/>
    <col min="3" max="3" width="43.7109375" style="1" customWidth="1"/>
    <col min="4" max="5" width="10.8515625" style="1" customWidth="1"/>
    <col min="6" max="6" width="11.00390625" style="1" customWidth="1"/>
    <col min="7" max="7" width="11.8515625" style="1" customWidth="1"/>
    <col min="8" max="16384" width="11.7109375" style="1" customWidth="1"/>
  </cols>
  <sheetData>
    <row r="1" spans="1:7" ht="12.75">
      <c r="A1" s="215" t="s">
        <v>112</v>
      </c>
      <c r="B1" s="215"/>
      <c r="C1" s="215"/>
      <c r="D1" s="215"/>
      <c r="E1" s="215"/>
      <c r="F1" s="215"/>
      <c r="G1" s="215"/>
    </row>
    <row r="2" spans="1:7" ht="12.75">
      <c r="A2" s="192" t="s">
        <v>1</v>
      </c>
      <c r="B2" s="192"/>
      <c r="C2" s="192"/>
      <c r="D2" s="192"/>
      <c r="E2" s="192"/>
      <c r="F2" s="192"/>
      <c r="G2" s="192"/>
    </row>
    <row r="3" spans="1:7" ht="12.75" customHeight="1">
      <c r="A3" s="216" t="s">
        <v>113</v>
      </c>
      <c r="B3" s="216"/>
      <c r="C3" s="216"/>
      <c r="D3" s="216"/>
      <c r="E3" s="216"/>
      <c r="F3" s="216"/>
      <c r="G3" s="216"/>
    </row>
    <row r="4" spans="1:7" ht="12.75" customHeight="1">
      <c r="A4" s="216" t="s">
        <v>114</v>
      </c>
      <c r="B4" s="216"/>
      <c r="C4" s="216"/>
      <c r="D4" s="216"/>
      <c r="E4" s="216"/>
      <c r="F4" s="216"/>
      <c r="G4" s="216"/>
    </row>
    <row r="5" spans="1:7" ht="12.75" customHeight="1">
      <c r="A5" s="117"/>
      <c r="B5" s="117"/>
      <c r="C5" s="117"/>
      <c r="D5" s="117"/>
      <c r="E5" s="117"/>
      <c r="F5" s="117"/>
      <c r="G5" s="117"/>
    </row>
    <row r="6" spans="1:7" ht="12.75">
      <c r="A6" s="215" t="s">
        <v>4</v>
      </c>
      <c r="B6" s="215"/>
      <c r="C6" s="215"/>
      <c r="D6" s="215"/>
      <c r="E6" s="215"/>
      <c r="F6" s="215"/>
      <c r="G6" s="215"/>
    </row>
    <row r="7" spans="1:7" ht="26.25" customHeight="1">
      <c r="A7" s="187" t="s">
        <v>5</v>
      </c>
      <c r="B7" s="187"/>
      <c r="C7" s="188" t="s">
        <v>6</v>
      </c>
      <c r="D7" s="189" t="s">
        <v>7</v>
      </c>
      <c r="E7" s="190" t="s">
        <v>8</v>
      </c>
      <c r="F7" s="187" t="s">
        <v>9</v>
      </c>
      <c r="G7" s="187" t="s">
        <v>10</v>
      </c>
    </row>
    <row r="8" spans="1:7" ht="18" customHeight="1">
      <c r="A8" s="187"/>
      <c r="B8" s="187"/>
      <c r="C8" s="188"/>
      <c r="D8" s="189"/>
      <c r="E8" s="190"/>
      <c r="F8" s="187"/>
      <c r="G8" s="187"/>
    </row>
    <row r="9" spans="1:7" ht="12.75">
      <c r="A9" s="3"/>
      <c r="B9" s="3"/>
      <c r="C9" s="82" t="s">
        <v>11</v>
      </c>
      <c r="D9" s="118" t="s">
        <v>12</v>
      </c>
      <c r="E9" s="6" t="s">
        <v>13</v>
      </c>
      <c r="F9" s="8" t="s">
        <v>14</v>
      </c>
      <c r="G9" s="8" t="s">
        <v>416</v>
      </c>
    </row>
    <row r="10" spans="1:7" ht="12.75">
      <c r="A10" s="9" t="s">
        <v>15</v>
      </c>
      <c r="B10" s="119" t="s">
        <v>16</v>
      </c>
      <c r="C10" s="17" t="s">
        <v>17</v>
      </c>
      <c r="D10" s="12"/>
      <c r="E10" s="12"/>
      <c r="F10" s="13"/>
      <c r="G10" s="13"/>
    </row>
    <row r="11" spans="1:7" ht="12.75">
      <c r="A11" s="9" t="s">
        <v>18</v>
      </c>
      <c r="B11" s="120" t="s">
        <v>18</v>
      </c>
      <c r="C11" s="75" t="s">
        <v>19</v>
      </c>
      <c r="D11" s="12"/>
      <c r="E11" s="12"/>
      <c r="F11" s="13"/>
      <c r="G11" s="13"/>
    </row>
    <row r="12" spans="1:7" ht="12.75">
      <c r="A12" s="9" t="s">
        <v>20</v>
      </c>
      <c r="B12" s="20"/>
      <c r="C12" s="121" t="s">
        <v>89</v>
      </c>
      <c r="D12" s="122"/>
      <c r="E12" s="122"/>
      <c r="F12" s="121">
        <v>220</v>
      </c>
      <c r="G12" s="121">
        <v>100</v>
      </c>
    </row>
    <row r="13" spans="1:7" ht="12.75">
      <c r="A13" s="9" t="s">
        <v>22</v>
      </c>
      <c r="B13" s="120"/>
      <c r="C13" s="123" t="s">
        <v>90</v>
      </c>
      <c r="D13" s="12"/>
      <c r="E13" s="12"/>
      <c r="F13" s="13">
        <v>58</v>
      </c>
      <c r="G13" s="13">
        <v>27</v>
      </c>
    </row>
    <row r="14" spans="1:7" ht="12.75">
      <c r="A14" s="9" t="s">
        <v>24</v>
      </c>
      <c r="B14" s="120"/>
      <c r="C14" s="123" t="s">
        <v>91</v>
      </c>
      <c r="D14" s="12"/>
      <c r="E14" s="12"/>
      <c r="F14" s="13">
        <v>55</v>
      </c>
      <c r="G14" s="13">
        <v>50</v>
      </c>
    </row>
    <row r="15" spans="1:7" ht="12.75">
      <c r="A15" s="9" t="s">
        <v>26</v>
      </c>
      <c r="B15" s="42"/>
      <c r="C15" s="29" t="s">
        <v>115</v>
      </c>
      <c r="D15" s="124"/>
      <c r="E15" s="124"/>
      <c r="F15" s="29">
        <f>SUM(F12:F14)</f>
        <v>333</v>
      </c>
      <c r="G15" s="29">
        <f>SUM(G12:G14)</f>
        <v>177</v>
      </c>
    </row>
    <row r="16" spans="1:7" ht="12.75">
      <c r="A16" s="9" t="s">
        <v>29</v>
      </c>
      <c r="B16" s="9"/>
      <c r="C16" s="19" t="s">
        <v>100</v>
      </c>
      <c r="D16" s="12">
        <v>762</v>
      </c>
      <c r="E16" s="12">
        <f>SUM(D16:D16)</f>
        <v>762</v>
      </c>
      <c r="F16" s="13">
        <v>685</v>
      </c>
      <c r="G16" s="13">
        <v>1150</v>
      </c>
    </row>
    <row r="17" spans="1:7" ht="12.75">
      <c r="A17" s="9" t="s">
        <v>31</v>
      </c>
      <c r="B17" s="9"/>
      <c r="C17" s="83" t="s">
        <v>101</v>
      </c>
      <c r="D17" s="12">
        <v>430</v>
      </c>
      <c r="E17" s="12">
        <f>SUM(D17:D17)</f>
        <v>430</v>
      </c>
      <c r="F17" s="13">
        <v>490</v>
      </c>
      <c r="G17" s="13">
        <v>0</v>
      </c>
    </row>
    <row r="18" spans="1:7" ht="12.75">
      <c r="A18" s="9" t="s">
        <v>33</v>
      </c>
      <c r="B18" s="9"/>
      <c r="C18" s="83" t="s">
        <v>90</v>
      </c>
      <c r="D18" s="12">
        <v>322</v>
      </c>
      <c r="E18" s="12">
        <f>SUM(D18:D18)</f>
        <v>322</v>
      </c>
      <c r="F18" s="13">
        <v>313</v>
      </c>
      <c r="G18" s="13">
        <v>310</v>
      </c>
    </row>
    <row r="19" spans="1:7" ht="12.75">
      <c r="A19" s="9" t="s">
        <v>35</v>
      </c>
      <c r="B19" s="42"/>
      <c r="C19" s="29" t="s">
        <v>105</v>
      </c>
      <c r="D19" s="28">
        <f>SUM(D16:D18)</f>
        <v>1514</v>
      </c>
      <c r="E19" s="28">
        <f>SUM(E16:E18)</f>
        <v>1514</v>
      </c>
      <c r="F19" s="29">
        <f>SUM(F16:F18)</f>
        <v>1488</v>
      </c>
      <c r="G19" s="29">
        <f>SUM(G16:G18)</f>
        <v>1460</v>
      </c>
    </row>
    <row r="20" spans="1:7" ht="12.75">
      <c r="A20" s="9" t="s">
        <v>37</v>
      </c>
      <c r="B20" s="9"/>
      <c r="C20" s="19" t="s">
        <v>108</v>
      </c>
      <c r="D20" s="12">
        <v>5212</v>
      </c>
      <c r="E20" s="12">
        <f>SUM(D20:D20)</f>
        <v>5212</v>
      </c>
      <c r="F20" s="13">
        <v>6368</v>
      </c>
      <c r="G20" s="13">
        <v>6516</v>
      </c>
    </row>
    <row r="21" spans="1:7" ht="12.75">
      <c r="A21" s="9" t="s">
        <v>39</v>
      </c>
      <c r="B21" s="9"/>
      <c r="C21" s="19" t="s">
        <v>90</v>
      </c>
      <c r="D21" s="12">
        <v>1304</v>
      </c>
      <c r="E21" s="12">
        <f>SUM(D21:D21)</f>
        <v>1304</v>
      </c>
      <c r="F21" s="13">
        <v>1712</v>
      </c>
      <c r="G21" s="13">
        <v>1760</v>
      </c>
    </row>
    <row r="22" spans="1:7" ht="12.75">
      <c r="A22" s="9" t="s">
        <v>40</v>
      </c>
      <c r="B22" s="42"/>
      <c r="C22" s="29" t="s">
        <v>116</v>
      </c>
      <c r="D22" s="28">
        <f>SUM(D20:D21)</f>
        <v>6516</v>
      </c>
      <c r="E22" s="28">
        <f>SUM(E20:E21)</f>
        <v>6516</v>
      </c>
      <c r="F22" s="28">
        <f>SUM(F20:F21)</f>
        <v>8080</v>
      </c>
      <c r="G22" s="29">
        <f>SUM(G20:G21)</f>
        <v>8276</v>
      </c>
    </row>
    <row r="23" spans="1:7" ht="12.75">
      <c r="A23" s="9" t="s">
        <v>43</v>
      </c>
      <c r="B23" s="9"/>
      <c r="C23" s="83" t="s">
        <v>117</v>
      </c>
      <c r="D23" s="12">
        <v>3115</v>
      </c>
      <c r="E23" s="12">
        <f>SUM(D23:D23)</f>
        <v>3115</v>
      </c>
      <c r="F23" s="13">
        <v>3051</v>
      </c>
      <c r="G23" s="13">
        <v>2980</v>
      </c>
    </row>
    <row r="24" spans="1:7" ht="12.75">
      <c r="A24" s="9" t="s">
        <v>46</v>
      </c>
      <c r="B24" s="9"/>
      <c r="C24" s="19" t="s">
        <v>118</v>
      </c>
      <c r="D24" s="12">
        <v>2761</v>
      </c>
      <c r="E24" s="12">
        <f>SUM(D24:D24)</f>
        <v>2761</v>
      </c>
      <c r="F24" s="13">
        <v>1795</v>
      </c>
      <c r="G24" s="13">
        <v>2300</v>
      </c>
    </row>
    <row r="25" spans="1:7" ht="12.75">
      <c r="A25" s="9" t="s">
        <v>49</v>
      </c>
      <c r="B25" s="9"/>
      <c r="C25" s="19" t="s">
        <v>119</v>
      </c>
      <c r="D25" s="12">
        <v>7817</v>
      </c>
      <c r="E25" s="12">
        <f>SUM(D25:D25)</f>
        <v>7817</v>
      </c>
      <c r="F25" s="13">
        <v>10375</v>
      </c>
      <c r="G25" s="13">
        <v>9910</v>
      </c>
    </row>
    <row r="26" spans="1:7" ht="12.75">
      <c r="A26" s="9" t="s">
        <v>51</v>
      </c>
      <c r="B26" s="9"/>
      <c r="C26" s="19" t="s">
        <v>120</v>
      </c>
      <c r="D26" s="12">
        <v>315</v>
      </c>
      <c r="E26" s="12">
        <f>SUM(D26:D26)</f>
        <v>315</v>
      </c>
      <c r="F26" s="13">
        <v>603</v>
      </c>
      <c r="G26" s="13">
        <v>400</v>
      </c>
    </row>
    <row r="27" spans="1:7" ht="12.75">
      <c r="A27" s="9" t="s">
        <v>53</v>
      </c>
      <c r="B27" s="9"/>
      <c r="C27" s="19" t="s">
        <v>90</v>
      </c>
      <c r="D27" s="12">
        <v>3782</v>
      </c>
      <c r="E27" s="12">
        <f>SUM(D27:D27)</f>
        <v>3782</v>
      </c>
      <c r="F27" s="13">
        <v>4271</v>
      </c>
      <c r="G27" s="13">
        <v>4210</v>
      </c>
    </row>
    <row r="28" spans="1:7" ht="12.75">
      <c r="A28" s="9" t="s">
        <v>54</v>
      </c>
      <c r="B28" s="42"/>
      <c r="C28" s="29" t="s">
        <v>121</v>
      </c>
      <c r="D28" s="28">
        <f>SUM(D23:D27)</f>
        <v>17790</v>
      </c>
      <c r="E28" s="28">
        <f>SUM(E23:E27)</f>
        <v>17790</v>
      </c>
      <c r="F28" s="29">
        <f>SUM(F23:F27)</f>
        <v>20095</v>
      </c>
      <c r="G28" s="29"/>
    </row>
    <row r="29" spans="1:7" ht="12.75">
      <c r="A29" s="9" t="s">
        <v>57</v>
      </c>
      <c r="B29" s="9"/>
      <c r="C29" s="19" t="s">
        <v>122</v>
      </c>
      <c r="D29" s="12">
        <v>400</v>
      </c>
      <c r="E29" s="12">
        <f aca="true" t="shared" si="0" ref="E29:E40">SUM(D29:D29)</f>
        <v>400</v>
      </c>
      <c r="F29" s="13">
        <v>476</v>
      </c>
      <c r="G29" s="13">
        <v>400</v>
      </c>
    </row>
    <row r="30" spans="1:7" ht="12.75">
      <c r="A30" s="9" t="s">
        <v>59</v>
      </c>
      <c r="B30" s="9"/>
      <c r="C30" s="19" t="s">
        <v>123</v>
      </c>
      <c r="D30" s="12">
        <v>150</v>
      </c>
      <c r="E30" s="12">
        <f t="shared" si="0"/>
        <v>150</v>
      </c>
      <c r="F30" s="13">
        <v>111</v>
      </c>
      <c r="G30" s="13">
        <v>150</v>
      </c>
    </row>
    <row r="31" spans="1:7" ht="12.75">
      <c r="A31" s="9" t="s">
        <v>62</v>
      </c>
      <c r="B31" s="9"/>
      <c r="C31" s="19" t="s">
        <v>124</v>
      </c>
      <c r="D31" s="12">
        <v>150</v>
      </c>
      <c r="E31" s="12">
        <f t="shared" si="0"/>
        <v>150</v>
      </c>
      <c r="F31" s="13">
        <v>86</v>
      </c>
      <c r="G31" s="13">
        <v>150</v>
      </c>
    </row>
    <row r="32" spans="1:7" ht="12.75">
      <c r="A32" s="9" t="s">
        <v>65</v>
      </c>
      <c r="B32" s="9"/>
      <c r="C32" s="19" t="s">
        <v>125</v>
      </c>
      <c r="D32" s="12">
        <v>100</v>
      </c>
      <c r="E32" s="12">
        <f t="shared" si="0"/>
        <v>100</v>
      </c>
      <c r="F32" s="13">
        <v>35</v>
      </c>
      <c r="G32" s="13">
        <v>100</v>
      </c>
    </row>
    <row r="33" spans="1:7" ht="12.75">
      <c r="A33" s="9" t="s">
        <v>67</v>
      </c>
      <c r="B33" s="9"/>
      <c r="C33" s="19" t="s">
        <v>126</v>
      </c>
      <c r="D33" s="12">
        <v>100</v>
      </c>
      <c r="E33" s="12">
        <f t="shared" si="0"/>
        <v>100</v>
      </c>
      <c r="F33" s="13">
        <v>112</v>
      </c>
      <c r="G33" s="13">
        <v>100</v>
      </c>
    </row>
    <row r="34" spans="1:7" ht="12.75">
      <c r="A34" s="9" t="s">
        <v>127</v>
      </c>
      <c r="B34" s="9"/>
      <c r="C34" s="19" t="s">
        <v>128</v>
      </c>
      <c r="D34" s="12">
        <v>18000</v>
      </c>
      <c r="E34" s="12">
        <f t="shared" si="0"/>
        <v>18000</v>
      </c>
      <c r="F34" s="13">
        <v>26127</v>
      </c>
      <c r="G34" s="13">
        <v>18000</v>
      </c>
    </row>
    <row r="35" spans="1:7" ht="12.75">
      <c r="A35" s="9" t="s">
        <v>129</v>
      </c>
      <c r="B35" s="9"/>
      <c r="C35" s="19" t="s">
        <v>130</v>
      </c>
      <c r="D35" s="12">
        <v>800</v>
      </c>
      <c r="E35" s="12">
        <f t="shared" si="0"/>
        <v>800</v>
      </c>
      <c r="F35" s="13">
        <v>930</v>
      </c>
      <c r="G35" s="13">
        <v>800</v>
      </c>
    </row>
    <row r="36" spans="1:7" ht="12.75">
      <c r="A36" s="9" t="s">
        <v>131</v>
      </c>
      <c r="B36" s="9"/>
      <c r="C36" s="19" t="s">
        <v>132</v>
      </c>
      <c r="D36" s="12">
        <v>200</v>
      </c>
      <c r="E36" s="12">
        <f t="shared" si="0"/>
        <v>200</v>
      </c>
      <c r="F36" s="13">
        <v>229</v>
      </c>
      <c r="G36" s="13">
        <v>200</v>
      </c>
    </row>
    <row r="37" spans="1:7" ht="12.75">
      <c r="A37" s="9" t="s">
        <v>133</v>
      </c>
      <c r="B37" s="9"/>
      <c r="C37" s="19" t="s">
        <v>134</v>
      </c>
      <c r="D37" s="12">
        <v>29900</v>
      </c>
      <c r="E37" s="12">
        <f t="shared" si="0"/>
        <v>29900</v>
      </c>
      <c r="F37" s="13">
        <v>38053</v>
      </c>
      <c r="G37" s="13">
        <v>32000</v>
      </c>
    </row>
    <row r="38" spans="1:7" ht="12.75">
      <c r="A38" s="9" t="s">
        <v>135</v>
      </c>
      <c r="B38" s="9"/>
      <c r="C38" s="19" t="s">
        <v>136</v>
      </c>
      <c r="D38" s="12">
        <v>1500</v>
      </c>
      <c r="E38" s="12">
        <f t="shared" si="0"/>
        <v>1500</v>
      </c>
      <c r="F38" s="13">
        <v>1967</v>
      </c>
      <c r="G38" s="13">
        <v>500</v>
      </c>
    </row>
    <row r="39" spans="1:7" ht="12.75">
      <c r="A39" s="9" t="s">
        <v>137</v>
      </c>
      <c r="B39" s="9"/>
      <c r="C39" s="19" t="s">
        <v>138</v>
      </c>
      <c r="D39" s="12"/>
      <c r="E39" s="12">
        <f t="shared" si="0"/>
        <v>0</v>
      </c>
      <c r="F39" s="13">
        <v>669</v>
      </c>
      <c r="G39" s="13">
        <v>0</v>
      </c>
    </row>
    <row r="40" spans="1:7" ht="12.75">
      <c r="A40" s="9" t="s">
        <v>139</v>
      </c>
      <c r="B40" s="9"/>
      <c r="C40" s="19" t="s">
        <v>90</v>
      </c>
      <c r="D40" s="12">
        <v>21351</v>
      </c>
      <c r="E40" s="12">
        <f t="shared" si="0"/>
        <v>21351</v>
      </c>
      <c r="F40" s="13">
        <v>33478</v>
      </c>
      <c r="G40" s="13">
        <v>14100</v>
      </c>
    </row>
    <row r="41" spans="1:7" ht="12.75">
      <c r="A41" s="9" t="s">
        <v>140</v>
      </c>
      <c r="B41" s="42"/>
      <c r="C41" s="29" t="s">
        <v>141</v>
      </c>
      <c r="D41" s="125">
        <f>SUM(D29:D39)</f>
        <v>51300</v>
      </c>
      <c r="E41" s="125">
        <f>SUM(E29:E39)</f>
        <v>51300</v>
      </c>
      <c r="F41" s="81">
        <f>SUM(F29:F39)</f>
        <v>68795</v>
      </c>
      <c r="G41" s="81">
        <f>SUM(G29:G39)</f>
        <v>52400</v>
      </c>
    </row>
    <row r="42" spans="1:7" ht="12.75">
      <c r="A42" s="9" t="s">
        <v>142</v>
      </c>
      <c r="B42" s="9"/>
      <c r="C42" s="17" t="s">
        <v>143</v>
      </c>
      <c r="D42" s="16">
        <f>D16+D17+D23+D24+D25+D26+D20+D41</f>
        <v>71712</v>
      </c>
      <c r="E42" s="16">
        <f>E16+E17+E23+E24+E25+E26+E20+E41</f>
        <v>71712</v>
      </c>
      <c r="F42" s="16">
        <f>F16+F17+F23+F24+F25+F26+F20+F41+F12+F14</f>
        <v>92437</v>
      </c>
      <c r="G42" s="16">
        <f>G16+G17+G23+G24+G25+G26+G20+G41+G12+G14</f>
        <v>75806</v>
      </c>
    </row>
    <row r="43" spans="1:7" ht="12.75">
      <c r="A43" s="9" t="s">
        <v>144</v>
      </c>
      <c r="B43" s="9" t="s">
        <v>20</v>
      </c>
      <c r="C43" s="17" t="s">
        <v>145</v>
      </c>
      <c r="D43" s="16">
        <f>D18+D27+D21+D40</f>
        <v>26759</v>
      </c>
      <c r="E43" s="16">
        <f>E18+E27+E21+E40</f>
        <v>26759</v>
      </c>
      <c r="F43" s="16">
        <f>F18+F27+F21+F40+F13</f>
        <v>39832</v>
      </c>
      <c r="G43" s="16">
        <f>G18+G27+G21+G40+G13</f>
        <v>20407</v>
      </c>
    </row>
    <row r="44" spans="1:7" ht="12.75">
      <c r="A44" s="9" t="s">
        <v>146</v>
      </c>
      <c r="B44" s="9" t="s">
        <v>22</v>
      </c>
      <c r="C44" s="17" t="s">
        <v>91</v>
      </c>
      <c r="D44" s="12">
        <v>1000</v>
      </c>
      <c r="E44" s="12">
        <f>SUM(D44:D44)</f>
        <v>1000</v>
      </c>
      <c r="F44" s="13">
        <v>6071</v>
      </c>
      <c r="G44" s="13">
        <v>1000</v>
      </c>
    </row>
    <row r="45" spans="1:7" ht="12.75">
      <c r="A45" s="9" t="s">
        <v>147</v>
      </c>
      <c r="B45" s="42"/>
      <c r="C45" s="29" t="s">
        <v>148</v>
      </c>
      <c r="D45" s="28">
        <f>D44+D43+D42+D12</f>
        <v>99471</v>
      </c>
      <c r="E45" s="28">
        <f>E44+E43+E42+E12</f>
        <v>99471</v>
      </c>
      <c r="F45" s="29">
        <f>F44+F43+F42</f>
        <v>138340</v>
      </c>
      <c r="G45" s="29">
        <f>G44+G43+G42</f>
        <v>97213</v>
      </c>
    </row>
    <row r="46" spans="1:7" ht="12.75">
      <c r="A46" s="9" t="s">
        <v>149</v>
      </c>
      <c r="B46" s="9" t="s">
        <v>27</v>
      </c>
      <c r="C46" s="17" t="s">
        <v>150</v>
      </c>
      <c r="D46" s="12"/>
      <c r="E46" s="12"/>
      <c r="F46" s="13"/>
      <c r="G46" s="13"/>
    </row>
    <row r="47" spans="1:7" ht="12.75">
      <c r="A47" s="9" t="s">
        <v>151</v>
      </c>
      <c r="B47" s="9" t="s">
        <v>15</v>
      </c>
      <c r="C47" s="17" t="s">
        <v>30</v>
      </c>
      <c r="D47" s="12"/>
      <c r="E47" s="12"/>
      <c r="F47" s="13"/>
      <c r="G47" s="13"/>
    </row>
    <row r="48" spans="1:7" ht="12.75">
      <c r="A48" s="9" t="s">
        <v>152</v>
      </c>
      <c r="B48" s="9"/>
      <c r="C48" s="19" t="s">
        <v>153</v>
      </c>
      <c r="D48" s="12">
        <v>46000</v>
      </c>
      <c r="E48" s="12">
        <f>SUM(D48:D48)</f>
        <v>46000</v>
      </c>
      <c r="F48" s="13">
        <v>45568</v>
      </c>
      <c r="G48" s="13">
        <v>46000</v>
      </c>
    </row>
    <row r="49" spans="1:7" ht="12.75">
      <c r="A49" s="9" t="s">
        <v>154</v>
      </c>
      <c r="B49" s="9"/>
      <c r="C49" s="19" t="s">
        <v>155</v>
      </c>
      <c r="D49" s="12">
        <v>13000</v>
      </c>
      <c r="E49" s="12">
        <f>SUM(D49:D49)</f>
        <v>13000</v>
      </c>
      <c r="F49" s="13">
        <v>13063</v>
      </c>
      <c r="G49" s="13">
        <v>13000</v>
      </c>
    </row>
    <row r="50" spans="1:7" ht="12.75">
      <c r="A50" s="9" t="s">
        <v>156</v>
      </c>
      <c r="B50" s="9"/>
      <c r="C50" s="19" t="s">
        <v>157</v>
      </c>
      <c r="D50" s="12">
        <v>19000</v>
      </c>
      <c r="E50" s="12">
        <f>SUM(D50:D50)</f>
        <v>19000</v>
      </c>
      <c r="F50" s="13">
        <v>21784</v>
      </c>
      <c r="G50" s="13">
        <v>19000</v>
      </c>
    </row>
    <row r="51" spans="1:7" ht="12.75">
      <c r="A51" s="9" t="s">
        <v>158</v>
      </c>
      <c r="B51" s="9"/>
      <c r="C51" s="19" t="s">
        <v>159</v>
      </c>
      <c r="D51" s="12">
        <v>12000</v>
      </c>
      <c r="E51" s="12">
        <f>SUM(D51:D51)</f>
        <v>12000</v>
      </c>
      <c r="F51" s="13">
        <v>18539</v>
      </c>
      <c r="G51" s="13">
        <v>12000</v>
      </c>
    </row>
    <row r="52" spans="1:7" ht="12.75">
      <c r="A52" s="9" t="s">
        <v>160</v>
      </c>
      <c r="B52" s="42"/>
      <c r="C52" s="29" t="s">
        <v>25</v>
      </c>
      <c r="D52" s="28">
        <f>SUM(D48:D51)</f>
        <v>90000</v>
      </c>
      <c r="E52" s="28">
        <f>SUM(E48:E51)</f>
        <v>90000</v>
      </c>
      <c r="F52" s="29">
        <f>SUM(F48:F51)</f>
        <v>98954</v>
      </c>
      <c r="G52" s="29">
        <f>SUM(G48:G51)</f>
        <v>90000</v>
      </c>
    </row>
    <row r="53" spans="1:7" ht="12.75">
      <c r="A53" s="9" t="s">
        <v>161</v>
      </c>
      <c r="B53" s="9" t="s">
        <v>18</v>
      </c>
      <c r="C53" s="17" t="s">
        <v>32</v>
      </c>
      <c r="D53" s="12"/>
      <c r="E53" s="12"/>
      <c r="F53" s="13"/>
      <c r="G53" s="13"/>
    </row>
    <row r="54" spans="1:7" ht="12.75">
      <c r="A54" s="9" t="s">
        <v>162</v>
      </c>
      <c r="B54" s="9"/>
      <c r="C54" s="19" t="s">
        <v>163</v>
      </c>
      <c r="D54" s="12">
        <v>10976</v>
      </c>
      <c r="E54" s="12">
        <f>SUM(D54:D54)</f>
        <v>10976</v>
      </c>
      <c r="F54" s="13">
        <v>10976</v>
      </c>
      <c r="G54" s="13">
        <v>0</v>
      </c>
    </row>
    <row r="55" spans="1:7" ht="12.75">
      <c r="A55" s="9" t="s">
        <v>164</v>
      </c>
      <c r="B55" s="9"/>
      <c r="C55" s="19" t="s">
        <v>165</v>
      </c>
      <c r="D55" s="12">
        <v>22076</v>
      </c>
      <c r="E55" s="12">
        <f>SUM(D55:D55)</f>
        <v>22076</v>
      </c>
      <c r="F55" s="13">
        <v>22076</v>
      </c>
      <c r="G55" s="13">
        <v>0</v>
      </c>
    </row>
    <row r="56" spans="1:7" ht="12.75">
      <c r="A56" s="9" t="s">
        <v>166</v>
      </c>
      <c r="B56" s="9"/>
      <c r="C56" s="19" t="s">
        <v>167</v>
      </c>
      <c r="D56" s="12">
        <v>7500</v>
      </c>
      <c r="E56" s="12">
        <f>SUM(D56:D56)</f>
        <v>7500</v>
      </c>
      <c r="F56" s="13">
        <v>7990</v>
      </c>
      <c r="G56" s="13">
        <v>3000</v>
      </c>
    </row>
    <row r="57" spans="1:7" ht="12.75">
      <c r="A57" s="9" t="s">
        <v>168</v>
      </c>
      <c r="B57" s="42"/>
      <c r="C57" s="29" t="s">
        <v>25</v>
      </c>
      <c r="D57" s="28">
        <f>SUM(D54:D56)</f>
        <v>40552</v>
      </c>
      <c r="E57" s="28">
        <f>SUM(E54:E56)</f>
        <v>40552</v>
      </c>
      <c r="F57" s="29">
        <f>SUM(F54:F56)</f>
        <v>41042</v>
      </c>
      <c r="G57" s="29">
        <f>SUM(G54:G56)</f>
        <v>3000</v>
      </c>
    </row>
    <row r="58" spans="1:7" ht="12.75">
      <c r="A58" s="9" t="s">
        <v>169</v>
      </c>
      <c r="B58" s="213"/>
      <c r="C58" s="213"/>
      <c r="D58" s="12"/>
      <c r="E58" s="12"/>
      <c r="F58" s="214" t="s">
        <v>170</v>
      </c>
      <c r="G58" s="214"/>
    </row>
    <row r="59" spans="1:7" ht="12.75">
      <c r="A59" s="9" t="s">
        <v>171</v>
      </c>
      <c r="B59" s="9" t="s">
        <v>20</v>
      </c>
      <c r="C59" s="17" t="s">
        <v>34</v>
      </c>
      <c r="D59" s="12">
        <v>120</v>
      </c>
      <c r="E59" s="126">
        <f>SUM(D59:D59)</f>
        <v>120</v>
      </c>
      <c r="F59" s="13">
        <v>124</v>
      </c>
      <c r="G59" s="13">
        <v>120</v>
      </c>
    </row>
    <row r="60" spans="1:7" ht="12.75">
      <c r="A60" s="9" t="s">
        <v>172</v>
      </c>
      <c r="B60" s="9" t="s">
        <v>22</v>
      </c>
      <c r="C60" s="17" t="s">
        <v>173</v>
      </c>
      <c r="D60" s="12">
        <v>620</v>
      </c>
      <c r="E60" s="12">
        <f>SUM(D60:D60)</f>
        <v>620</v>
      </c>
      <c r="F60" s="13">
        <v>628</v>
      </c>
      <c r="G60" s="13">
        <v>620</v>
      </c>
    </row>
    <row r="61" spans="1:7" ht="12.75">
      <c r="A61" s="9" t="s">
        <v>174</v>
      </c>
      <c r="B61" s="9" t="s">
        <v>24</v>
      </c>
      <c r="C61" s="17" t="s">
        <v>175</v>
      </c>
      <c r="D61" s="12">
        <v>500</v>
      </c>
      <c r="E61" s="12">
        <f>SUM(D61:D61)</f>
        <v>500</v>
      </c>
      <c r="F61" s="13">
        <v>719</v>
      </c>
      <c r="G61" s="13">
        <v>500</v>
      </c>
    </row>
    <row r="62" spans="1:7" ht="12.75">
      <c r="A62" s="9" t="s">
        <v>176</v>
      </c>
      <c r="B62" s="42"/>
      <c r="C62" s="29" t="s">
        <v>177</v>
      </c>
      <c r="D62" s="28">
        <f>D61+D60+D59+D57+D52</f>
        <v>131792</v>
      </c>
      <c r="E62" s="28">
        <f>E61+E60+E59+E57+E52</f>
        <v>131792</v>
      </c>
      <c r="F62" s="29">
        <f>F61+F60+F59+F57+F52</f>
        <v>141467</v>
      </c>
      <c r="G62" s="29">
        <f>G61+G60+G59+G57+G52</f>
        <v>94240</v>
      </c>
    </row>
    <row r="63" spans="1:7" ht="12.75">
      <c r="A63" s="9" t="s">
        <v>178</v>
      </c>
      <c r="B63" s="9" t="s">
        <v>41</v>
      </c>
      <c r="C63" s="17" t="s">
        <v>42</v>
      </c>
      <c r="D63" s="12"/>
      <c r="E63" s="12"/>
      <c r="F63" s="13"/>
      <c r="G63" s="13"/>
    </row>
    <row r="64" spans="1:7" ht="12.75">
      <c r="A64" s="9" t="s">
        <v>179</v>
      </c>
      <c r="B64" s="9"/>
      <c r="C64" s="19" t="s">
        <v>180</v>
      </c>
      <c r="D64" s="12">
        <v>88516</v>
      </c>
      <c r="E64" s="12">
        <v>82040</v>
      </c>
      <c r="F64" s="13">
        <v>82538</v>
      </c>
      <c r="G64" s="13">
        <v>25980</v>
      </c>
    </row>
    <row r="65" spans="1:7" ht="12.75">
      <c r="A65" s="9" t="s">
        <v>181</v>
      </c>
      <c r="B65" s="9"/>
      <c r="C65" s="13" t="s">
        <v>182</v>
      </c>
      <c r="D65" s="12"/>
      <c r="E65" s="12"/>
      <c r="F65" s="13"/>
      <c r="G65" s="13">
        <v>14656</v>
      </c>
    </row>
    <row r="66" spans="1:7" ht="12.75">
      <c r="A66" s="9" t="s">
        <v>183</v>
      </c>
      <c r="B66" s="9"/>
      <c r="C66" s="13" t="s">
        <v>184</v>
      </c>
      <c r="D66" s="12"/>
      <c r="E66" s="12"/>
      <c r="F66" s="13"/>
      <c r="G66" s="13">
        <v>16804</v>
      </c>
    </row>
    <row r="67" spans="1:7" ht="12.75">
      <c r="A67" s="9" t="s">
        <v>185</v>
      </c>
      <c r="B67" s="9"/>
      <c r="C67" s="13" t="s">
        <v>186</v>
      </c>
      <c r="D67" s="12"/>
      <c r="E67" s="12"/>
      <c r="F67" s="13"/>
      <c r="G67" s="13">
        <v>17435</v>
      </c>
    </row>
    <row r="68" spans="1:7" ht="12.75">
      <c r="A68" s="9" t="s">
        <v>187</v>
      </c>
      <c r="B68" s="9"/>
      <c r="C68" s="19" t="s">
        <v>188</v>
      </c>
      <c r="D68" s="12"/>
      <c r="E68" s="12">
        <v>7484</v>
      </c>
      <c r="F68" s="13">
        <v>9701</v>
      </c>
      <c r="G68" s="13">
        <v>0</v>
      </c>
    </row>
    <row r="69" spans="1:7" ht="12.75">
      <c r="A69" s="9" t="s">
        <v>189</v>
      </c>
      <c r="B69" s="9"/>
      <c r="C69" s="19" t="s">
        <v>190</v>
      </c>
      <c r="D69" s="12"/>
      <c r="E69" s="12">
        <v>3489</v>
      </c>
      <c r="F69" s="13">
        <v>5287</v>
      </c>
      <c r="G69" s="13">
        <v>29721</v>
      </c>
    </row>
    <row r="70" spans="1:7" ht="12.75">
      <c r="A70" s="9" t="s">
        <v>191</v>
      </c>
      <c r="B70" s="9"/>
      <c r="C70" s="19" t="s">
        <v>192</v>
      </c>
      <c r="D70" s="12"/>
      <c r="E70" s="12">
        <v>3145</v>
      </c>
      <c r="F70" s="13">
        <v>5845</v>
      </c>
      <c r="G70" s="13">
        <v>0</v>
      </c>
    </row>
    <row r="71" spans="1:7" ht="12.75">
      <c r="A71" s="9" t="s">
        <v>193</v>
      </c>
      <c r="B71" s="42"/>
      <c r="C71" s="29" t="s">
        <v>25</v>
      </c>
      <c r="D71" s="28">
        <f>SUM(D64:D70)</f>
        <v>88516</v>
      </c>
      <c r="E71" s="28">
        <f>SUM(E64:E70)</f>
        <v>96158</v>
      </c>
      <c r="F71" s="29">
        <f>SUM(F64:F70)</f>
        <v>103371</v>
      </c>
      <c r="G71" s="29">
        <f>SUM(G64:G70)</f>
        <v>104596</v>
      </c>
    </row>
    <row r="72" spans="1:7" ht="12.75">
      <c r="A72" s="9" t="s">
        <v>194</v>
      </c>
      <c r="B72" s="9" t="s">
        <v>44</v>
      </c>
      <c r="C72" s="17" t="s">
        <v>45</v>
      </c>
      <c r="D72" s="12"/>
      <c r="E72" s="12"/>
      <c r="F72" s="13"/>
      <c r="G72" s="13"/>
    </row>
    <row r="73" spans="1:7" ht="12.75">
      <c r="A73" s="9" t="s">
        <v>195</v>
      </c>
      <c r="B73" s="9"/>
      <c r="C73" s="13" t="s">
        <v>196</v>
      </c>
      <c r="D73" s="12">
        <v>25650</v>
      </c>
      <c r="E73" s="12">
        <f>SUM(D73:D73)</f>
        <v>25650</v>
      </c>
      <c r="F73" s="13">
        <v>25603</v>
      </c>
      <c r="G73" s="13">
        <v>650</v>
      </c>
    </row>
    <row r="74" spans="1:7" ht="12.75">
      <c r="A74" s="9" t="s">
        <v>197</v>
      </c>
      <c r="B74" s="9"/>
      <c r="C74" s="13" t="s">
        <v>198</v>
      </c>
      <c r="D74" s="12"/>
      <c r="E74" s="12">
        <f>SUM(D74:D74)</f>
        <v>0</v>
      </c>
      <c r="F74" s="13">
        <v>1045</v>
      </c>
      <c r="G74" s="13">
        <v>0</v>
      </c>
    </row>
    <row r="75" spans="1:7" ht="12.75">
      <c r="A75" s="9" t="s">
        <v>199</v>
      </c>
      <c r="B75" s="42"/>
      <c r="C75" s="29" t="s">
        <v>25</v>
      </c>
      <c r="D75" s="28">
        <f>SUM(D73:D74)</f>
        <v>25650</v>
      </c>
      <c r="E75" s="28">
        <f>SUM(E73:E74)</f>
        <v>25650</v>
      </c>
      <c r="F75" s="29">
        <f>SUM(F73:F74)</f>
        <v>26648</v>
      </c>
      <c r="G75" s="29">
        <f>SUM(G73:G74)</f>
        <v>650</v>
      </c>
    </row>
    <row r="76" spans="1:7" ht="12.75">
      <c r="A76" s="9" t="s">
        <v>200</v>
      </c>
      <c r="B76" s="9" t="s">
        <v>47</v>
      </c>
      <c r="C76" s="17" t="s">
        <v>201</v>
      </c>
      <c r="D76" s="12"/>
      <c r="E76" s="12"/>
      <c r="F76" s="13"/>
      <c r="G76" s="13"/>
    </row>
    <row r="77" spans="1:7" ht="12.75">
      <c r="A77" s="9" t="s">
        <v>202</v>
      </c>
      <c r="B77" s="9" t="s">
        <v>15</v>
      </c>
      <c r="C77" s="17" t="s">
        <v>50</v>
      </c>
      <c r="D77" s="12"/>
      <c r="E77" s="12"/>
      <c r="F77" s="13"/>
      <c r="G77" s="13"/>
    </row>
    <row r="78" spans="1:7" ht="12.75">
      <c r="A78" s="9" t="s">
        <v>203</v>
      </c>
      <c r="B78" s="19"/>
      <c r="C78" s="19" t="s">
        <v>204</v>
      </c>
      <c r="D78" s="12">
        <v>2800</v>
      </c>
      <c r="E78" s="12">
        <f>SUM(D78:D78)</f>
        <v>2800</v>
      </c>
      <c r="F78" s="13">
        <v>2719</v>
      </c>
      <c r="G78" s="13">
        <v>2800</v>
      </c>
    </row>
    <row r="79" spans="1:7" ht="12.75">
      <c r="A79" s="9" t="s">
        <v>205</v>
      </c>
      <c r="B79" s="19"/>
      <c r="C79" s="19" t="s">
        <v>206</v>
      </c>
      <c r="D79" s="12">
        <v>26034</v>
      </c>
      <c r="E79" s="12">
        <v>20829</v>
      </c>
      <c r="F79" s="13">
        <v>19908</v>
      </c>
      <c r="G79" s="13">
        <v>0</v>
      </c>
    </row>
    <row r="80" spans="1:7" ht="12.75">
      <c r="A80" s="9" t="s">
        <v>207</v>
      </c>
      <c r="B80" s="19"/>
      <c r="C80" s="19" t="s">
        <v>208</v>
      </c>
      <c r="D80" s="12">
        <v>1225</v>
      </c>
      <c r="E80" s="12">
        <f>SUM(D80:D80)</f>
        <v>1225</v>
      </c>
      <c r="F80" s="13">
        <v>1194</v>
      </c>
      <c r="G80" s="13">
        <v>1104</v>
      </c>
    </row>
    <row r="81" spans="1:7" ht="12.75">
      <c r="A81" s="9" t="s">
        <v>209</v>
      </c>
      <c r="B81" s="19"/>
      <c r="C81" s="19" t="s">
        <v>210</v>
      </c>
      <c r="D81" s="12">
        <v>2265</v>
      </c>
      <c r="E81" s="12">
        <f>SUM(D81:D81)</f>
        <v>2265</v>
      </c>
      <c r="F81" s="13">
        <v>1929</v>
      </c>
      <c r="G81" s="13">
        <v>3875</v>
      </c>
    </row>
    <row r="82" spans="1:7" ht="12.75">
      <c r="A82" s="9" t="s">
        <v>211</v>
      </c>
      <c r="B82" s="19"/>
      <c r="C82" s="13" t="s">
        <v>212</v>
      </c>
      <c r="D82" s="12"/>
      <c r="E82" s="12"/>
      <c r="F82" s="13">
        <v>2852</v>
      </c>
      <c r="G82" s="13"/>
    </row>
    <row r="83" spans="1:7" ht="12.75">
      <c r="A83" s="9" t="s">
        <v>213</v>
      </c>
      <c r="B83" s="19"/>
      <c r="C83" s="19" t="s">
        <v>214</v>
      </c>
      <c r="D83" s="12">
        <v>11690</v>
      </c>
      <c r="E83" s="12">
        <f>SUM(D83:D83)</f>
        <v>11690</v>
      </c>
      <c r="F83" s="13">
        <v>12245</v>
      </c>
      <c r="G83" s="13">
        <v>0</v>
      </c>
    </row>
    <row r="84" spans="1:7" ht="12.75">
      <c r="A84" s="9" t="s">
        <v>215</v>
      </c>
      <c r="B84" s="19"/>
      <c r="C84" s="19" t="s">
        <v>216</v>
      </c>
      <c r="D84" s="12">
        <v>1100</v>
      </c>
      <c r="E84" s="12">
        <v>2078</v>
      </c>
      <c r="F84" s="13">
        <v>5215</v>
      </c>
      <c r="G84" s="13">
        <v>0</v>
      </c>
    </row>
    <row r="85" spans="1:7" ht="12.75">
      <c r="A85" s="9" t="s">
        <v>217</v>
      </c>
      <c r="B85" s="19"/>
      <c r="C85" s="19" t="s">
        <v>218</v>
      </c>
      <c r="D85" s="12">
        <v>3624</v>
      </c>
      <c r="E85" s="12">
        <v>328</v>
      </c>
      <c r="F85" s="13">
        <v>0</v>
      </c>
      <c r="G85" s="13">
        <v>601</v>
      </c>
    </row>
    <row r="86" spans="1:7" ht="12.75">
      <c r="A86" s="9" t="s">
        <v>219</v>
      </c>
      <c r="B86" s="19"/>
      <c r="C86" s="19" t="s">
        <v>220</v>
      </c>
      <c r="D86" s="12">
        <v>745</v>
      </c>
      <c r="E86" s="12">
        <f>SUM(D86:D86)</f>
        <v>745</v>
      </c>
      <c r="F86" s="13">
        <v>756</v>
      </c>
      <c r="G86" s="13">
        <v>0</v>
      </c>
    </row>
    <row r="87" spans="1:7" ht="12.75">
      <c r="A87" s="9" t="s">
        <v>221</v>
      </c>
      <c r="B87" s="19"/>
      <c r="C87" s="13" t="s">
        <v>222</v>
      </c>
      <c r="D87" s="12"/>
      <c r="E87" s="40">
        <v>3511</v>
      </c>
      <c r="F87" s="13">
        <v>3511</v>
      </c>
      <c r="G87" s="13">
        <v>4080</v>
      </c>
    </row>
    <row r="88" spans="1:7" ht="12.75">
      <c r="A88" s="9" t="s">
        <v>223</v>
      </c>
      <c r="B88" s="19"/>
      <c r="C88" s="13" t="s">
        <v>224</v>
      </c>
      <c r="D88" s="12"/>
      <c r="E88" s="12"/>
      <c r="F88" s="13">
        <v>100</v>
      </c>
      <c r="G88" s="13">
        <v>0</v>
      </c>
    </row>
    <row r="89" spans="1:7" ht="12.75">
      <c r="A89" s="9" t="s">
        <v>225</v>
      </c>
      <c r="B89" s="19"/>
      <c r="C89" s="13" t="s">
        <v>226</v>
      </c>
      <c r="D89" s="12"/>
      <c r="E89" s="40"/>
      <c r="F89" s="13">
        <v>158</v>
      </c>
      <c r="G89" s="13">
        <v>0</v>
      </c>
    </row>
    <row r="90" spans="1:7" ht="12.75">
      <c r="A90" s="9" t="s">
        <v>227</v>
      </c>
      <c r="B90" s="19"/>
      <c r="C90" s="13" t="s">
        <v>228</v>
      </c>
      <c r="D90" s="12"/>
      <c r="E90" s="13"/>
      <c r="F90" s="127">
        <v>197</v>
      </c>
      <c r="G90" s="13">
        <v>0</v>
      </c>
    </row>
    <row r="91" spans="1:7" ht="12.75">
      <c r="A91" s="9" t="s">
        <v>229</v>
      </c>
      <c r="B91" s="19"/>
      <c r="C91" s="13" t="s">
        <v>230</v>
      </c>
      <c r="D91" s="12"/>
      <c r="E91" s="13"/>
      <c r="F91" s="127"/>
      <c r="G91" s="13">
        <v>1000</v>
      </c>
    </row>
    <row r="92" spans="1:7" ht="12.75">
      <c r="A92" s="9" t="s">
        <v>231</v>
      </c>
      <c r="B92" s="19"/>
      <c r="C92" s="19" t="s">
        <v>232</v>
      </c>
      <c r="D92" s="12"/>
      <c r="E92" s="126"/>
      <c r="F92" s="127"/>
      <c r="G92" s="13">
        <v>1000</v>
      </c>
    </row>
    <row r="93" spans="1:7" ht="12.75">
      <c r="A93" s="9" t="s">
        <v>233</v>
      </c>
      <c r="B93" s="42"/>
      <c r="C93" s="29" t="s">
        <v>25</v>
      </c>
      <c r="D93" s="28">
        <f>SUM(D78:D87)</f>
        <v>49483</v>
      </c>
      <c r="E93" s="44">
        <f>SUM(E78:E87)</f>
        <v>45471</v>
      </c>
      <c r="F93" s="29">
        <f>SUM(F78:F90)</f>
        <v>50784</v>
      </c>
      <c r="G93" s="29">
        <f>SUM(G78:G92)</f>
        <v>14460</v>
      </c>
    </row>
    <row r="94" spans="1:7" ht="12.75">
      <c r="A94" s="9" t="s">
        <v>234</v>
      </c>
      <c r="B94" s="128"/>
      <c r="C94" s="129" t="s">
        <v>235</v>
      </c>
      <c r="D94" s="16">
        <v>193670</v>
      </c>
      <c r="E94" s="16">
        <v>191353</v>
      </c>
      <c r="F94" s="17">
        <v>182014</v>
      </c>
      <c r="G94" s="17">
        <v>58905</v>
      </c>
    </row>
    <row r="95" spans="1:7" ht="12.75">
      <c r="A95" s="9" t="s">
        <v>236</v>
      </c>
      <c r="B95" s="9" t="s">
        <v>18</v>
      </c>
      <c r="C95" s="17" t="s">
        <v>52</v>
      </c>
      <c r="D95" s="12"/>
      <c r="E95" s="12"/>
      <c r="F95" s="13"/>
      <c r="G95" s="13"/>
    </row>
    <row r="96" spans="1:7" ht="12.75">
      <c r="A96" s="9" t="s">
        <v>237</v>
      </c>
      <c r="B96" s="9"/>
      <c r="C96" s="19" t="s">
        <v>238</v>
      </c>
      <c r="D96" s="12">
        <v>150</v>
      </c>
      <c r="E96" s="12">
        <f>SUM(D96:D96)</f>
        <v>150</v>
      </c>
      <c r="F96" s="13">
        <v>263</v>
      </c>
      <c r="G96" s="13">
        <v>100</v>
      </c>
    </row>
    <row r="97" spans="1:7" ht="12.75">
      <c r="A97" s="9" t="s">
        <v>239</v>
      </c>
      <c r="B97" s="9"/>
      <c r="C97" s="19" t="s">
        <v>240</v>
      </c>
      <c r="D97" s="12">
        <v>40000</v>
      </c>
      <c r="E97" s="12">
        <f>SUM(D97:D97)</f>
        <v>40000</v>
      </c>
      <c r="F97" s="13">
        <v>41704</v>
      </c>
      <c r="G97" s="13">
        <v>0</v>
      </c>
    </row>
    <row r="98" spans="1:7" ht="12.75">
      <c r="A98" s="9" t="s">
        <v>241</v>
      </c>
      <c r="B98" s="42"/>
      <c r="C98" s="29" t="s">
        <v>25</v>
      </c>
      <c r="D98" s="28">
        <f>SUM(D96:D97)</f>
        <v>40150</v>
      </c>
      <c r="E98" s="28">
        <f>SUM(E96:E97)</f>
        <v>40150</v>
      </c>
      <c r="F98" s="29">
        <f>SUM(F96:F97)</f>
        <v>41967</v>
      </c>
      <c r="G98" s="29">
        <f>SUM(G96:G97)</f>
        <v>100</v>
      </c>
    </row>
    <row r="99" spans="1:7" ht="12.75">
      <c r="A99" s="9" t="s">
        <v>242</v>
      </c>
      <c r="B99" s="42"/>
      <c r="C99" s="29" t="s">
        <v>243</v>
      </c>
      <c r="D99" s="28">
        <f>D98+D93</f>
        <v>89633</v>
      </c>
      <c r="E99" s="28">
        <f>E98+E93</f>
        <v>85621</v>
      </c>
      <c r="F99" s="29">
        <f>F98+F93</f>
        <v>92751</v>
      </c>
      <c r="G99" s="29">
        <f>G98+G93</f>
        <v>14560</v>
      </c>
    </row>
    <row r="100" spans="1:7" ht="12.75">
      <c r="A100" s="9" t="s">
        <v>244</v>
      </c>
      <c r="B100" s="9" t="s">
        <v>55</v>
      </c>
      <c r="C100" s="17" t="s">
        <v>245</v>
      </c>
      <c r="D100" s="12"/>
      <c r="E100" s="12"/>
      <c r="F100" s="13"/>
      <c r="G100" s="13"/>
    </row>
    <row r="101" spans="1:7" ht="12.75">
      <c r="A101" s="9" t="s">
        <v>246</v>
      </c>
      <c r="B101" s="9"/>
      <c r="C101" s="19" t="s">
        <v>56</v>
      </c>
      <c r="D101" s="12">
        <v>6696</v>
      </c>
      <c r="E101" s="12">
        <f>SUM(D101:D101)</f>
        <v>6696</v>
      </c>
      <c r="F101" s="13">
        <v>4671</v>
      </c>
      <c r="G101" s="13">
        <v>0</v>
      </c>
    </row>
    <row r="102" spans="1:7" ht="12.75">
      <c r="A102" s="9" t="s">
        <v>247</v>
      </c>
      <c r="B102" s="9"/>
      <c r="C102" s="13" t="s">
        <v>248</v>
      </c>
      <c r="D102" s="12">
        <v>350</v>
      </c>
      <c r="E102" s="12">
        <f>SUM(D102:D102)</f>
        <v>350</v>
      </c>
      <c r="F102" s="13">
        <v>286</v>
      </c>
      <c r="G102" s="13">
        <v>350</v>
      </c>
    </row>
    <row r="103" spans="1:7" ht="12.75">
      <c r="A103" s="9" t="s">
        <v>249</v>
      </c>
      <c r="B103" s="42"/>
      <c r="C103" s="26" t="s">
        <v>25</v>
      </c>
      <c r="D103" s="28">
        <f>SUM(D101:D102)</f>
        <v>7046</v>
      </c>
      <c r="E103" s="28">
        <f>SUM(E101:E102)</f>
        <v>7046</v>
      </c>
      <c r="F103" s="29">
        <f>SUM(F101:F102)</f>
        <v>4957</v>
      </c>
      <c r="G103" s="29">
        <f>SUM(G101:G102)</f>
        <v>350</v>
      </c>
    </row>
    <row r="104" spans="1:7" ht="12.75">
      <c r="A104" s="9" t="s">
        <v>250</v>
      </c>
      <c r="B104" s="9" t="s">
        <v>60</v>
      </c>
      <c r="C104" s="17" t="s">
        <v>61</v>
      </c>
      <c r="D104" s="12"/>
      <c r="E104" s="12"/>
      <c r="F104" s="13"/>
      <c r="G104" s="13"/>
    </row>
    <row r="105" spans="1:7" ht="12.75">
      <c r="A105" s="9" t="s">
        <v>251</v>
      </c>
      <c r="B105" s="9"/>
      <c r="C105" s="19" t="s">
        <v>61</v>
      </c>
      <c r="D105" s="12">
        <v>56000</v>
      </c>
      <c r="E105" s="12">
        <v>56246</v>
      </c>
      <c r="F105" s="13"/>
      <c r="G105" s="13">
        <v>100000</v>
      </c>
    </row>
    <row r="106" spans="1:7" ht="12.75">
      <c r="A106" s="9" t="s">
        <v>252</v>
      </c>
      <c r="B106" s="9"/>
      <c r="C106" s="17" t="s">
        <v>64</v>
      </c>
      <c r="D106" s="12"/>
      <c r="E106" s="12"/>
      <c r="F106" s="13"/>
      <c r="G106" s="13"/>
    </row>
    <row r="107" spans="1:7" ht="12.75">
      <c r="A107" s="9" t="s">
        <v>253</v>
      </c>
      <c r="B107" s="9"/>
      <c r="C107" s="19" t="s">
        <v>64</v>
      </c>
      <c r="D107" s="40"/>
      <c r="E107" s="12">
        <v>1720</v>
      </c>
      <c r="F107" s="13">
        <v>1720</v>
      </c>
      <c r="G107" s="13">
        <v>0</v>
      </c>
    </row>
    <row r="108" spans="1:7" ht="12.75">
      <c r="A108" s="9"/>
      <c r="B108" s="42"/>
      <c r="C108" s="29" t="s">
        <v>254</v>
      </c>
      <c r="D108" s="28">
        <f>D107+D105+D99+D75+D71+D62+D45+D103</f>
        <v>498108</v>
      </c>
      <c r="E108" s="28">
        <f>E107+E105+E99+E75+E71+E62+E45+E103</f>
        <v>503704</v>
      </c>
      <c r="F108" s="29">
        <f>F107+F105+F99+F75+F71+F62+F45+F103</f>
        <v>509254</v>
      </c>
      <c r="G108" s="29">
        <f>G107+G105+G99+G75+G71+G62+G45+G103</f>
        <v>411609</v>
      </c>
    </row>
  </sheetData>
  <sheetProtection selectLockedCells="1" selectUnlockedCells="1"/>
  <mergeCells count="13">
    <mergeCell ref="A1:G1"/>
    <mergeCell ref="A2:G2"/>
    <mergeCell ref="A3:G3"/>
    <mergeCell ref="A4:G4"/>
    <mergeCell ref="A6:G6"/>
    <mergeCell ref="A7:B8"/>
    <mergeCell ref="C7:C8"/>
    <mergeCell ref="D7:D8"/>
    <mergeCell ref="E7:E8"/>
    <mergeCell ref="F7:F8"/>
    <mergeCell ref="G7:G8"/>
    <mergeCell ref="B58:C58"/>
    <mergeCell ref="F58:G58"/>
  </mergeCells>
  <printOptions/>
  <pageMargins left="0.39375" right="0.39375" top="1.0819444444444444" bottom="0.9055555555555556" header="0.5118055555555555" footer="0.5118055555555555"/>
  <pageSetup horizontalDpi="300" verticalDpi="300" orientation="portrait" paperSize="9" scale="93" r:id="rId1"/>
  <rowBreaks count="1" manualBreakCount="1"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42"/>
  <sheetViews>
    <sheetView showGridLines="0" zoomScalePageLayoutView="0" workbookViewId="0" topLeftCell="A118">
      <selection activeCell="D140" sqref="D140"/>
    </sheetView>
  </sheetViews>
  <sheetFormatPr defaultColWidth="11.7109375" defaultRowHeight="12.75"/>
  <cols>
    <col min="1" max="1" width="3.7109375" style="1" customWidth="1"/>
    <col min="2" max="2" width="4.8515625" style="116" customWidth="1"/>
    <col min="3" max="3" width="31.7109375" style="1" customWidth="1"/>
    <col min="4" max="4" width="5.7109375" style="1" customWidth="1"/>
    <col min="5" max="5" width="11.140625" style="1" customWidth="1"/>
    <col min="6" max="7" width="12.421875" style="1" customWidth="1"/>
    <col min="8" max="8" width="12.57421875" style="1" customWidth="1"/>
    <col min="9" max="252" width="11.7109375" style="1" customWidth="1"/>
  </cols>
  <sheetData>
    <row r="1" spans="1:8" ht="12.75">
      <c r="A1" s="215" t="s">
        <v>255</v>
      </c>
      <c r="B1" s="215"/>
      <c r="C1" s="215"/>
      <c r="D1" s="215"/>
      <c r="E1" s="215"/>
      <c r="F1" s="215"/>
      <c r="G1" s="215"/>
      <c r="H1" s="215"/>
    </row>
    <row r="2" spans="1:8" ht="12.75">
      <c r="A2" s="192" t="s">
        <v>1</v>
      </c>
      <c r="B2" s="192"/>
      <c r="C2" s="192"/>
      <c r="D2" s="192"/>
      <c r="E2" s="192"/>
      <c r="F2" s="192"/>
      <c r="G2" s="192"/>
      <c r="H2" s="192"/>
    </row>
    <row r="3" spans="1:6" ht="12.75" customHeight="1">
      <c r="A3" s="217"/>
      <c r="B3" s="217"/>
      <c r="C3" s="217"/>
      <c r="D3" s="217"/>
      <c r="E3" s="217"/>
      <c r="F3" s="217"/>
    </row>
    <row r="4" spans="1:8" ht="12.75" customHeight="1">
      <c r="A4" s="216" t="s">
        <v>256</v>
      </c>
      <c r="B4" s="216"/>
      <c r="C4" s="216"/>
      <c r="D4" s="216"/>
      <c r="E4" s="216"/>
      <c r="F4" s="216"/>
      <c r="G4" s="216"/>
      <c r="H4" s="216"/>
    </row>
    <row r="5" spans="1:8" ht="12.75" customHeight="1">
      <c r="A5" s="216" t="s">
        <v>257</v>
      </c>
      <c r="B5" s="216"/>
      <c r="C5" s="216"/>
      <c r="D5" s="216"/>
      <c r="E5" s="216"/>
      <c r="F5" s="216"/>
      <c r="G5" s="216"/>
      <c r="H5" s="216"/>
    </row>
    <row r="6" spans="2:4" ht="12.75">
      <c r="B6" s="130"/>
      <c r="C6" s="130"/>
      <c r="D6" s="130"/>
    </row>
    <row r="7" spans="1:8" ht="12.75" customHeight="1">
      <c r="A7" s="218" t="s">
        <v>4</v>
      </c>
      <c r="B7" s="218"/>
      <c r="C7" s="218"/>
      <c r="D7" s="218"/>
      <c r="E7" s="218"/>
      <c r="F7" s="218"/>
      <c r="G7" s="218"/>
      <c r="H7" s="218"/>
    </row>
    <row r="8" spans="1:8" ht="36" customHeight="1">
      <c r="A8" s="187" t="s">
        <v>5</v>
      </c>
      <c r="B8" s="187"/>
      <c r="C8" s="187" t="s">
        <v>258</v>
      </c>
      <c r="D8" s="187" t="s">
        <v>259</v>
      </c>
      <c r="E8" s="187" t="s">
        <v>7</v>
      </c>
      <c r="F8" s="187" t="s">
        <v>8</v>
      </c>
      <c r="G8" s="187" t="s">
        <v>260</v>
      </c>
      <c r="H8" s="187" t="s">
        <v>261</v>
      </c>
    </row>
    <row r="9" spans="1:8" ht="12.75">
      <c r="A9" s="187"/>
      <c r="B9" s="187"/>
      <c r="C9" s="187"/>
      <c r="D9" s="187"/>
      <c r="E9" s="187"/>
      <c r="F9" s="187"/>
      <c r="G9" s="187"/>
      <c r="H9" s="187"/>
    </row>
    <row r="10" spans="1:8" ht="12.75">
      <c r="A10" s="33"/>
      <c r="B10" s="33"/>
      <c r="C10" s="33" t="s">
        <v>11</v>
      </c>
      <c r="D10" s="33" t="s">
        <v>12</v>
      </c>
      <c r="E10" s="119" t="s">
        <v>13</v>
      </c>
      <c r="F10" s="119" t="s">
        <v>14</v>
      </c>
      <c r="G10" s="8" t="s">
        <v>416</v>
      </c>
      <c r="H10" s="8" t="s">
        <v>328</v>
      </c>
    </row>
    <row r="11" spans="1:8" ht="12.75">
      <c r="A11" s="9" t="s">
        <v>15</v>
      </c>
      <c r="B11" s="131" t="s">
        <v>16</v>
      </c>
      <c r="C11" s="132" t="s">
        <v>262</v>
      </c>
      <c r="D11" s="133"/>
      <c r="E11" s="13"/>
      <c r="F11" s="13"/>
      <c r="G11" s="13"/>
      <c r="H11" s="13"/>
    </row>
    <row r="12" spans="1:8" ht="12.75">
      <c r="A12" s="9" t="s">
        <v>18</v>
      </c>
      <c r="B12" s="9" t="s">
        <v>15</v>
      </c>
      <c r="C12" s="17" t="s">
        <v>263</v>
      </c>
      <c r="D12" s="134"/>
      <c r="E12" s="17">
        <f>SUM(E13)</f>
        <v>1500</v>
      </c>
      <c r="F12" s="17">
        <f>SUM(F13)</f>
        <v>1500</v>
      </c>
      <c r="G12" s="17">
        <f>SUM(G13)</f>
        <v>1977</v>
      </c>
      <c r="H12" s="17">
        <f>SUM(H13)</f>
        <v>2000</v>
      </c>
    </row>
    <row r="13" spans="1:8" ht="12.75">
      <c r="A13" s="9" t="s">
        <v>20</v>
      </c>
      <c r="B13" s="9"/>
      <c r="C13" s="19" t="s">
        <v>264</v>
      </c>
      <c r="D13" s="134"/>
      <c r="E13" s="13">
        <v>1500</v>
      </c>
      <c r="F13" s="19">
        <f>SUM(E13:E13)</f>
        <v>1500</v>
      </c>
      <c r="G13" s="13">
        <v>1977</v>
      </c>
      <c r="H13" s="13">
        <v>2000</v>
      </c>
    </row>
    <row r="14" spans="1:8" ht="12.75">
      <c r="A14" s="9" t="s">
        <v>22</v>
      </c>
      <c r="B14" s="9" t="s">
        <v>18</v>
      </c>
      <c r="C14" s="17" t="s">
        <v>265</v>
      </c>
      <c r="D14" s="135">
        <v>1</v>
      </c>
      <c r="E14" s="17">
        <f>SUM(E15:E17)</f>
        <v>5109</v>
      </c>
      <c r="F14" s="17">
        <f>SUM(F15:F17)</f>
        <v>5109</v>
      </c>
      <c r="G14" s="17">
        <f>SUM(G15:G17)</f>
        <v>5763</v>
      </c>
      <c r="H14" s="17">
        <f>SUM(H15:H17)</f>
        <v>5360</v>
      </c>
    </row>
    <row r="15" spans="1:8" ht="12.75">
      <c r="A15" s="9" t="s">
        <v>24</v>
      </c>
      <c r="B15" s="9"/>
      <c r="C15" s="19" t="s">
        <v>71</v>
      </c>
      <c r="D15" s="134"/>
      <c r="E15" s="13">
        <v>2842</v>
      </c>
      <c r="F15" s="19">
        <f>SUM(E15:E15)</f>
        <v>2842</v>
      </c>
      <c r="G15" s="13">
        <v>2984</v>
      </c>
      <c r="H15" s="13">
        <v>3040</v>
      </c>
    </row>
    <row r="16" spans="1:8" ht="12.75">
      <c r="A16" s="9" t="s">
        <v>26</v>
      </c>
      <c r="B16" s="9"/>
      <c r="C16" s="19" t="s">
        <v>72</v>
      </c>
      <c r="D16" s="134"/>
      <c r="E16" s="13">
        <v>767</v>
      </c>
      <c r="F16" s="19">
        <f>SUM(E16:E16)</f>
        <v>767</v>
      </c>
      <c r="G16" s="13">
        <v>764</v>
      </c>
      <c r="H16" s="13">
        <v>820</v>
      </c>
    </row>
    <row r="17" spans="1:8" ht="12.75">
      <c r="A17" s="9" t="s">
        <v>29</v>
      </c>
      <c r="B17" s="9"/>
      <c r="C17" s="19" t="s">
        <v>266</v>
      </c>
      <c r="D17" s="134"/>
      <c r="E17" s="13">
        <v>1500</v>
      </c>
      <c r="F17" s="19">
        <f>SUM(E17:E17)</f>
        <v>1500</v>
      </c>
      <c r="G17" s="13">
        <v>2015</v>
      </c>
      <c r="H17" s="13">
        <v>1500</v>
      </c>
    </row>
    <row r="18" spans="1:8" ht="12.75">
      <c r="A18" s="9" t="s">
        <v>31</v>
      </c>
      <c r="B18" s="9" t="s">
        <v>20</v>
      </c>
      <c r="C18" s="17" t="s">
        <v>267</v>
      </c>
      <c r="D18" s="134"/>
      <c r="E18" s="17">
        <f>E19</f>
        <v>7400</v>
      </c>
      <c r="F18" s="17">
        <f>F19</f>
        <v>7400</v>
      </c>
      <c r="G18" s="17">
        <f>G19</f>
        <v>6755</v>
      </c>
      <c r="H18" s="17">
        <f>H19</f>
        <v>0</v>
      </c>
    </row>
    <row r="19" spans="1:8" ht="12.75">
      <c r="A19" s="9" t="s">
        <v>33</v>
      </c>
      <c r="B19" s="9"/>
      <c r="C19" s="19" t="s">
        <v>264</v>
      </c>
      <c r="D19" s="134"/>
      <c r="E19" s="13">
        <v>7400</v>
      </c>
      <c r="F19" s="19">
        <f>SUM(E19:E19)</f>
        <v>7400</v>
      </c>
      <c r="G19" s="13">
        <v>6755</v>
      </c>
      <c r="H19" s="13">
        <v>0</v>
      </c>
    </row>
    <row r="20" spans="1:8" ht="12.75">
      <c r="A20" s="9" t="s">
        <v>35</v>
      </c>
      <c r="B20" s="8" t="s">
        <v>22</v>
      </c>
      <c r="C20" s="17" t="s">
        <v>268</v>
      </c>
      <c r="D20" s="134"/>
      <c r="E20" s="17">
        <f>E21</f>
        <v>100</v>
      </c>
      <c r="F20" s="17">
        <f>F21</f>
        <v>100</v>
      </c>
      <c r="G20" s="17">
        <f>G21</f>
        <v>0</v>
      </c>
      <c r="H20" s="17">
        <f>H21</f>
        <v>100</v>
      </c>
    </row>
    <row r="21" spans="1:8" ht="12.75">
      <c r="A21" s="9" t="s">
        <v>37</v>
      </c>
      <c r="B21" s="9"/>
      <c r="C21" s="19" t="s">
        <v>264</v>
      </c>
      <c r="D21" s="134"/>
      <c r="E21" s="13">
        <v>100</v>
      </c>
      <c r="F21" s="19">
        <f>SUM(E21:E21)</f>
        <v>100</v>
      </c>
      <c r="G21" s="13">
        <v>0</v>
      </c>
      <c r="H21" s="13">
        <v>100</v>
      </c>
    </row>
    <row r="22" spans="1:8" ht="12.75">
      <c r="A22" s="9" t="s">
        <v>39</v>
      </c>
      <c r="B22" s="8" t="s">
        <v>24</v>
      </c>
      <c r="C22" s="17" t="s">
        <v>269</v>
      </c>
      <c r="D22" s="136">
        <v>11</v>
      </c>
      <c r="E22" s="17">
        <f>SUM(E23:E25)</f>
        <v>50761</v>
      </c>
      <c r="F22" s="17">
        <f>SUM(F23:F25)</f>
        <v>50761</v>
      </c>
      <c r="G22" s="17">
        <f>SUM(G23:G25)</f>
        <v>56886</v>
      </c>
      <c r="H22" s="17">
        <f>SUM(H23:H25)</f>
        <v>44523</v>
      </c>
    </row>
    <row r="23" spans="1:8" ht="12.75">
      <c r="A23" s="9" t="s">
        <v>40</v>
      </c>
      <c r="B23" s="9"/>
      <c r="C23" s="19" t="s">
        <v>71</v>
      </c>
      <c r="D23" s="134"/>
      <c r="E23" s="13">
        <v>17921</v>
      </c>
      <c r="F23" s="19">
        <f>SUM(E23:E23)</f>
        <v>17921</v>
      </c>
      <c r="G23" s="13">
        <v>18884</v>
      </c>
      <c r="H23" s="13">
        <v>18523</v>
      </c>
    </row>
    <row r="24" spans="1:8" ht="12.75">
      <c r="A24" s="9" t="s">
        <v>43</v>
      </c>
      <c r="B24" s="9"/>
      <c r="C24" s="19" t="s">
        <v>72</v>
      </c>
      <c r="D24" s="134"/>
      <c r="E24" s="13">
        <v>4840</v>
      </c>
      <c r="F24" s="19">
        <f>SUM(E24:E24)</f>
        <v>4840</v>
      </c>
      <c r="G24" s="13">
        <v>4978</v>
      </c>
      <c r="H24" s="13">
        <v>5000</v>
      </c>
    </row>
    <row r="25" spans="1:8" ht="12.75">
      <c r="A25" s="9" t="s">
        <v>46</v>
      </c>
      <c r="B25" s="9"/>
      <c r="C25" s="19" t="s">
        <v>266</v>
      </c>
      <c r="D25" s="134"/>
      <c r="E25" s="13">
        <v>28000</v>
      </c>
      <c r="F25" s="19">
        <f>SUM(E25:E25)</f>
        <v>28000</v>
      </c>
      <c r="G25" s="13">
        <v>33024</v>
      </c>
      <c r="H25" s="13">
        <v>21000</v>
      </c>
    </row>
    <row r="26" spans="1:8" ht="12.75">
      <c r="A26" s="9" t="s">
        <v>49</v>
      </c>
      <c r="B26" s="8" t="s">
        <v>26</v>
      </c>
      <c r="C26" s="17" t="s">
        <v>270</v>
      </c>
      <c r="D26" s="135">
        <v>0.5</v>
      </c>
      <c r="E26" s="17">
        <f>SUM(E27:E29)</f>
        <v>1608</v>
      </c>
      <c r="F26" s="17">
        <f>SUM(F27:F29)</f>
        <v>1608</v>
      </c>
      <c r="G26" s="17">
        <f>SUM(G27:G29)</f>
        <v>1735</v>
      </c>
      <c r="H26" s="17">
        <f>SUM(H27:H29)</f>
        <v>1644</v>
      </c>
    </row>
    <row r="27" spans="1:8" ht="12.75">
      <c r="A27" s="9" t="s">
        <v>51</v>
      </c>
      <c r="B27" s="9"/>
      <c r="C27" s="19" t="s">
        <v>71</v>
      </c>
      <c r="D27" s="134"/>
      <c r="E27" s="13">
        <v>558</v>
      </c>
      <c r="F27" s="19">
        <f>SUM(E27:E27)</f>
        <v>558</v>
      </c>
      <c r="G27" s="13">
        <v>550</v>
      </c>
      <c r="H27" s="13">
        <v>586</v>
      </c>
    </row>
    <row r="28" spans="1:8" ht="12.75">
      <c r="A28" s="9" t="s">
        <v>53</v>
      </c>
      <c r="B28" s="9"/>
      <c r="C28" s="19" t="s">
        <v>72</v>
      </c>
      <c r="D28" s="134"/>
      <c r="E28" s="13">
        <v>150</v>
      </c>
      <c r="F28" s="19">
        <f>SUM(E28:E28)</f>
        <v>150</v>
      </c>
      <c r="G28" s="13">
        <v>149</v>
      </c>
      <c r="H28" s="13">
        <v>158</v>
      </c>
    </row>
    <row r="29" spans="1:8" ht="12.75">
      <c r="A29" s="9" t="s">
        <v>54</v>
      </c>
      <c r="B29" s="9"/>
      <c r="C29" s="19" t="s">
        <v>266</v>
      </c>
      <c r="D29" s="134"/>
      <c r="E29" s="13">
        <v>900</v>
      </c>
      <c r="F29" s="19">
        <f>SUM(E29:E29)</f>
        <v>900</v>
      </c>
      <c r="G29" s="13">
        <v>1036</v>
      </c>
      <c r="H29" s="13">
        <v>900</v>
      </c>
    </row>
    <row r="30" spans="1:8" ht="12.75">
      <c r="A30" s="9" t="s">
        <v>57</v>
      </c>
      <c r="B30" s="8" t="s">
        <v>29</v>
      </c>
      <c r="C30" s="17" t="s">
        <v>271</v>
      </c>
      <c r="D30" s="134"/>
      <c r="E30" s="17">
        <f>E31</f>
        <v>13000</v>
      </c>
      <c r="F30" s="17">
        <f>F31</f>
        <v>13000</v>
      </c>
      <c r="G30" s="17">
        <f>G31</f>
        <v>10155</v>
      </c>
      <c r="H30" s="17">
        <f>H31</f>
        <v>13000</v>
      </c>
    </row>
    <row r="31" spans="1:8" ht="12.75">
      <c r="A31" s="9" t="s">
        <v>59</v>
      </c>
      <c r="B31" s="9"/>
      <c r="C31" s="19" t="s">
        <v>264</v>
      </c>
      <c r="D31" s="134"/>
      <c r="E31" s="13">
        <v>13000</v>
      </c>
      <c r="F31" s="19">
        <f>SUM(E31:E31)</f>
        <v>13000</v>
      </c>
      <c r="G31" s="13">
        <v>10155</v>
      </c>
      <c r="H31" s="13">
        <v>13000</v>
      </c>
    </row>
    <row r="32" spans="1:8" ht="12.75">
      <c r="A32" s="9" t="s">
        <v>62</v>
      </c>
      <c r="B32" s="8" t="s">
        <v>31</v>
      </c>
      <c r="C32" s="17" t="s">
        <v>272</v>
      </c>
      <c r="D32" s="134"/>
      <c r="E32" s="17">
        <f>E33</f>
        <v>1000</v>
      </c>
      <c r="F32" s="17">
        <f>F33</f>
        <v>1000</v>
      </c>
      <c r="G32" s="17">
        <f>G33</f>
        <v>668</v>
      </c>
      <c r="H32" s="17">
        <f>H33</f>
        <v>1000</v>
      </c>
    </row>
    <row r="33" spans="1:8" ht="12.75">
      <c r="A33" s="9" t="s">
        <v>65</v>
      </c>
      <c r="B33" s="9"/>
      <c r="C33" s="19" t="s">
        <v>264</v>
      </c>
      <c r="D33" s="134"/>
      <c r="E33" s="13">
        <v>1000</v>
      </c>
      <c r="F33" s="19">
        <f>SUM(E33:E33)</f>
        <v>1000</v>
      </c>
      <c r="G33" s="13">
        <v>668</v>
      </c>
      <c r="H33" s="13">
        <v>1000</v>
      </c>
    </row>
    <row r="34" spans="1:8" ht="12.75">
      <c r="A34" s="9" t="s">
        <v>67</v>
      </c>
      <c r="B34" s="8" t="s">
        <v>33</v>
      </c>
      <c r="C34" s="17" t="s">
        <v>273</v>
      </c>
      <c r="D34" s="134"/>
      <c r="E34" s="17">
        <f>E35</f>
        <v>1000</v>
      </c>
      <c r="F34" s="17">
        <f>F35</f>
        <v>1000</v>
      </c>
      <c r="G34" s="17">
        <f>G35</f>
        <v>419</v>
      </c>
      <c r="H34" s="17">
        <f>H35</f>
        <v>1000</v>
      </c>
    </row>
    <row r="35" spans="1:8" ht="12.75">
      <c r="A35" s="9" t="s">
        <v>127</v>
      </c>
      <c r="B35" s="9"/>
      <c r="C35" s="19" t="s">
        <v>264</v>
      </c>
      <c r="D35" s="134"/>
      <c r="E35" s="13">
        <v>1000</v>
      </c>
      <c r="F35" s="19">
        <f>SUM(E35:E35)</f>
        <v>1000</v>
      </c>
      <c r="G35" s="13">
        <v>419</v>
      </c>
      <c r="H35" s="13">
        <v>1000</v>
      </c>
    </row>
    <row r="36" spans="1:8" ht="12.75">
      <c r="A36" s="9" t="s">
        <v>129</v>
      </c>
      <c r="B36" s="8" t="s">
        <v>35</v>
      </c>
      <c r="C36" s="17" t="s">
        <v>274</v>
      </c>
      <c r="D36" s="136">
        <v>1.25</v>
      </c>
      <c r="E36" s="17">
        <f>SUM(E37:E39)</f>
        <v>4462</v>
      </c>
      <c r="F36" s="17">
        <f>SUM(F37:F39)</f>
        <v>4462</v>
      </c>
      <c r="G36" s="17">
        <f>SUM(G37:G39)</f>
        <v>4149</v>
      </c>
      <c r="H36" s="17">
        <f>SUM(H37:H39)</f>
        <v>4686</v>
      </c>
    </row>
    <row r="37" spans="1:8" ht="12.75">
      <c r="A37" s="9" t="s">
        <v>131</v>
      </c>
      <c r="B37" s="9"/>
      <c r="C37" s="19" t="s">
        <v>71</v>
      </c>
      <c r="D37" s="134"/>
      <c r="E37" s="13">
        <v>2568</v>
      </c>
      <c r="F37" s="19">
        <f>SUM(E37:E37)</f>
        <v>2568</v>
      </c>
      <c r="G37" s="13">
        <v>2655</v>
      </c>
      <c r="H37" s="13">
        <v>2746</v>
      </c>
    </row>
    <row r="38" spans="1:8" ht="12.75">
      <c r="A38" s="9" t="s">
        <v>133</v>
      </c>
      <c r="B38" s="9"/>
      <c r="C38" s="19" t="s">
        <v>72</v>
      </c>
      <c r="D38" s="134"/>
      <c r="E38" s="13">
        <v>694</v>
      </c>
      <c r="F38" s="19">
        <f>SUM(E38:E38)</f>
        <v>694</v>
      </c>
      <c r="G38" s="13">
        <v>690</v>
      </c>
      <c r="H38" s="13">
        <v>740</v>
      </c>
    </row>
    <row r="39" spans="1:8" ht="12.75">
      <c r="A39" s="9" t="s">
        <v>135</v>
      </c>
      <c r="B39" s="9"/>
      <c r="C39" s="19" t="s">
        <v>266</v>
      </c>
      <c r="D39" s="134"/>
      <c r="E39" s="13">
        <v>1200</v>
      </c>
      <c r="F39" s="19">
        <f>SUM(E39:E39)</f>
        <v>1200</v>
      </c>
      <c r="G39" s="13">
        <v>804</v>
      </c>
      <c r="H39" s="13">
        <v>1200</v>
      </c>
    </row>
    <row r="40" spans="1:8" ht="12.75">
      <c r="A40" s="9" t="s">
        <v>137</v>
      </c>
      <c r="B40" s="8" t="s">
        <v>37</v>
      </c>
      <c r="C40" s="17" t="s">
        <v>275</v>
      </c>
      <c r="D40" s="135">
        <v>8</v>
      </c>
      <c r="E40" s="17">
        <f>SUM(E41:E43)</f>
        <v>2540</v>
      </c>
      <c r="F40" s="17">
        <f>SUM(F41:F43)</f>
        <v>2540</v>
      </c>
      <c r="G40" s="17">
        <f>SUM(G41:G43)</f>
        <v>5260</v>
      </c>
      <c r="H40" s="17">
        <f>SUM(H41:H43)</f>
        <v>2540</v>
      </c>
    </row>
    <row r="41" spans="1:8" ht="12.75">
      <c r="A41" s="9" t="s">
        <v>139</v>
      </c>
      <c r="B41" s="9"/>
      <c r="C41" s="19" t="s">
        <v>71</v>
      </c>
      <c r="D41" s="134"/>
      <c r="E41" s="13">
        <v>2000</v>
      </c>
      <c r="F41" s="19">
        <f>SUM(E41:E41)</f>
        <v>2000</v>
      </c>
      <c r="G41" s="13">
        <v>4175</v>
      </c>
      <c r="H41" s="13">
        <v>2000</v>
      </c>
    </row>
    <row r="42" spans="1:8" ht="12.75">
      <c r="A42" s="9" t="s">
        <v>140</v>
      </c>
      <c r="B42" s="9"/>
      <c r="C42" s="19" t="s">
        <v>72</v>
      </c>
      <c r="D42" s="134"/>
      <c r="E42" s="13">
        <v>540</v>
      </c>
      <c r="F42" s="19">
        <f>SUM(E42:E42)</f>
        <v>540</v>
      </c>
      <c r="G42" s="13">
        <v>579</v>
      </c>
      <c r="H42" s="13">
        <v>540</v>
      </c>
    </row>
    <row r="43" spans="1:8" ht="12.75">
      <c r="A43" s="9" t="s">
        <v>142</v>
      </c>
      <c r="B43" s="9"/>
      <c r="C43" s="19" t="s">
        <v>266</v>
      </c>
      <c r="D43" s="134"/>
      <c r="E43" s="13"/>
      <c r="F43" s="19">
        <f>SUM(E43:E43)</f>
        <v>0</v>
      </c>
      <c r="G43" s="13">
        <v>506</v>
      </c>
      <c r="H43" s="13"/>
    </row>
    <row r="44" spans="1:8" ht="12.75">
      <c r="A44" s="9" t="s">
        <v>144</v>
      </c>
      <c r="B44" s="8" t="s">
        <v>39</v>
      </c>
      <c r="C44" s="17" t="s">
        <v>276</v>
      </c>
      <c r="D44" s="134"/>
      <c r="E44" s="17">
        <f>E45</f>
        <v>200</v>
      </c>
      <c r="F44" s="17">
        <f>F45</f>
        <v>200</v>
      </c>
      <c r="G44" s="17">
        <f>G45</f>
        <v>2</v>
      </c>
      <c r="H44" s="17">
        <f>H45</f>
        <v>100</v>
      </c>
    </row>
    <row r="45" spans="1:8" ht="12.75">
      <c r="A45" s="9" t="s">
        <v>146</v>
      </c>
      <c r="B45" s="9"/>
      <c r="C45" s="19" t="s">
        <v>264</v>
      </c>
      <c r="D45" s="134"/>
      <c r="E45" s="13">
        <v>200</v>
      </c>
      <c r="F45" s="19">
        <f>SUM(E45:E45)</f>
        <v>200</v>
      </c>
      <c r="G45" s="13">
        <v>2</v>
      </c>
      <c r="H45" s="13">
        <v>100</v>
      </c>
    </row>
    <row r="46" spans="1:8" ht="12.75">
      <c r="A46" s="9" t="s">
        <v>147</v>
      </c>
      <c r="B46" s="137"/>
      <c r="C46" s="138"/>
      <c r="D46" s="139"/>
      <c r="E46" s="13"/>
      <c r="F46" s="17"/>
      <c r="G46" s="214" t="s">
        <v>277</v>
      </c>
      <c r="H46" s="214"/>
    </row>
    <row r="47" spans="1:8" ht="12.75">
      <c r="A47" s="9" t="s">
        <v>149</v>
      </c>
      <c r="B47" s="8" t="s">
        <v>40</v>
      </c>
      <c r="C47" s="17" t="s">
        <v>278</v>
      </c>
      <c r="D47" s="135">
        <v>6</v>
      </c>
      <c r="E47" s="17">
        <f>SUM(E48:E50)</f>
        <v>20110</v>
      </c>
      <c r="F47" s="17">
        <f>SUM(F48:F50)</f>
        <v>20110</v>
      </c>
      <c r="G47" s="17">
        <f>SUM(G48:G50)</f>
        <v>34922</v>
      </c>
      <c r="H47" s="17">
        <f>SUM(H48:H50)</f>
        <v>21229</v>
      </c>
    </row>
    <row r="48" spans="1:8" ht="12.75">
      <c r="A48" s="9" t="s">
        <v>151</v>
      </c>
      <c r="B48" s="9"/>
      <c r="C48" s="19" t="s">
        <v>71</v>
      </c>
      <c r="D48" s="134"/>
      <c r="E48" s="13">
        <v>10325</v>
      </c>
      <c r="F48" s="19">
        <f>SUM(E48:E48)</f>
        <v>10325</v>
      </c>
      <c r="G48" s="13">
        <v>6076</v>
      </c>
      <c r="H48" s="13">
        <v>8842</v>
      </c>
    </row>
    <row r="49" spans="1:8" ht="12.75">
      <c r="A49" s="9" t="s">
        <v>152</v>
      </c>
      <c r="B49" s="9"/>
      <c r="C49" s="19" t="s">
        <v>72</v>
      </c>
      <c r="D49" s="134"/>
      <c r="E49" s="13">
        <v>2785</v>
      </c>
      <c r="F49" s="19">
        <f>SUM(E49:E49)</f>
        <v>2785</v>
      </c>
      <c r="G49" s="13">
        <v>1563</v>
      </c>
      <c r="H49" s="13">
        <v>2387</v>
      </c>
    </row>
    <row r="50" spans="1:8" ht="12.75">
      <c r="A50" s="9" t="s">
        <v>154</v>
      </c>
      <c r="B50" s="9"/>
      <c r="C50" s="19" t="s">
        <v>266</v>
      </c>
      <c r="D50" s="134"/>
      <c r="E50" s="13">
        <v>7000</v>
      </c>
      <c r="F50" s="19">
        <f>SUM(E50:E50)</f>
        <v>7000</v>
      </c>
      <c r="G50" s="13">
        <v>27283</v>
      </c>
      <c r="H50" s="13">
        <v>10000</v>
      </c>
    </row>
    <row r="51" spans="1:8" ht="12.75">
      <c r="A51" s="9" t="s">
        <v>156</v>
      </c>
      <c r="B51" s="9"/>
      <c r="C51" s="13" t="s">
        <v>279</v>
      </c>
      <c r="D51" s="134"/>
      <c r="E51" s="13"/>
      <c r="F51" s="19"/>
      <c r="G51" s="13">
        <v>3950</v>
      </c>
      <c r="H51" s="13"/>
    </row>
    <row r="52" spans="1:8" ht="12.75">
      <c r="A52" s="9" t="s">
        <v>158</v>
      </c>
      <c r="B52" s="9"/>
      <c r="C52" s="13" t="s">
        <v>280</v>
      </c>
      <c r="D52" s="134"/>
      <c r="E52" s="13"/>
      <c r="F52" s="19"/>
      <c r="G52" s="13">
        <v>11230</v>
      </c>
      <c r="H52" s="13"/>
    </row>
    <row r="53" spans="1:8" ht="12.75">
      <c r="A53" s="9" t="s">
        <v>160</v>
      </c>
      <c r="B53" s="8" t="s">
        <v>43</v>
      </c>
      <c r="C53" s="17" t="s">
        <v>281</v>
      </c>
      <c r="D53" s="134"/>
      <c r="E53" s="17">
        <f>E54</f>
        <v>450</v>
      </c>
      <c r="F53" s="17">
        <f>F54</f>
        <v>450</v>
      </c>
      <c r="G53" s="17">
        <f>G54</f>
        <v>1307</v>
      </c>
      <c r="H53" s="17">
        <f>H54</f>
        <v>450</v>
      </c>
    </row>
    <row r="54" spans="1:8" ht="12.75">
      <c r="A54" s="9" t="s">
        <v>161</v>
      </c>
      <c r="B54" s="9"/>
      <c r="C54" s="19" t="s">
        <v>264</v>
      </c>
      <c r="D54" s="134"/>
      <c r="E54" s="13">
        <v>450</v>
      </c>
      <c r="F54" s="19">
        <f>SUM(E54:E54)</f>
        <v>450</v>
      </c>
      <c r="G54" s="13">
        <v>1307</v>
      </c>
      <c r="H54" s="13">
        <v>450</v>
      </c>
    </row>
    <row r="55" spans="1:8" ht="12.75">
      <c r="A55" s="9" t="s">
        <v>162</v>
      </c>
      <c r="B55" s="8" t="s">
        <v>46</v>
      </c>
      <c r="C55" s="17" t="s">
        <v>282</v>
      </c>
      <c r="D55" s="135">
        <v>6</v>
      </c>
      <c r="E55" s="17">
        <f>SUM(E56:E58)</f>
        <v>18551</v>
      </c>
      <c r="F55" s="17">
        <f>SUM(F56:F58)</f>
        <v>18551</v>
      </c>
      <c r="G55" s="17">
        <f>SUM(G56:G58)</f>
        <v>20624</v>
      </c>
      <c r="H55" s="17">
        <f>SUM(H56:H58)</f>
        <v>19233</v>
      </c>
    </row>
    <row r="56" spans="1:8" ht="12.75">
      <c r="A56" s="9" t="s">
        <v>164</v>
      </c>
      <c r="B56" s="9"/>
      <c r="C56" s="19" t="s">
        <v>71</v>
      </c>
      <c r="D56" s="134"/>
      <c r="E56" s="13">
        <v>5946</v>
      </c>
      <c r="F56" s="19">
        <f>SUM(E56:E56)</f>
        <v>5946</v>
      </c>
      <c r="G56" s="13">
        <v>4611</v>
      </c>
      <c r="H56" s="13">
        <v>6483</v>
      </c>
    </row>
    <row r="57" spans="1:8" ht="12.75">
      <c r="A57" s="9" t="s">
        <v>166</v>
      </c>
      <c r="B57" s="9"/>
      <c r="C57" s="19" t="s">
        <v>72</v>
      </c>
      <c r="D57" s="134"/>
      <c r="E57" s="13">
        <v>1605</v>
      </c>
      <c r="F57" s="19">
        <f>SUM(E57:E57)</f>
        <v>1605</v>
      </c>
      <c r="G57" s="13">
        <v>1112</v>
      </c>
      <c r="H57" s="13">
        <v>1750</v>
      </c>
    </row>
    <row r="58" spans="1:8" ht="12.75">
      <c r="A58" s="9" t="s">
        <v>168</v>
      </c>
      <c r="B58" s="9"/>
      <c r="C58" s="19" t="s">
        <v>266</v>
      </c>
      <c r="D58" s="134"/>
      <c r="E58" s="13">
        <v>11000</v>
      </c>
      <c r="F58" s="19">
        <f>SUM(E58:E58)</f>
        <v>11000</v>
      </c>
      <c r="G58" s="13">
        <v>14901</v>
      </c>
      <c r="H58" s="13">
        <v>11000</v>
      </c>
    </row>
    <row r="59" spans="1:8" ht="12.75">
      <c r="A59" s="9" t="s">
        <v>169</v>
      </c>
      <c r="B59" s="9"/>
      <c r="C59" s="17" t="s">
        <v>283</v>
      </c>
      <c r="D59" s="136">
        <v>4.75</v>
      </c>
      <c r="E59" s="13"/>
      <c r="F59" s="19"/>
      <c r="G59" s="13"/>
      <c r="H59" s="17">
        <f>SUM(H60:H62)</f>
        <v>28815</v>
      </c>
    </row>
    <row r="60" spans="1:8" ht="12.75">
      <c r="A60" s="9" t="s">
        <v>171</v>
      </c>
      <c r="B60" s="9"/>
      <c r="C60" s="19" t="s">
        <v>71</v>
      </c>
      <c r="D60" s="134"/>
      <c r="E60" s="13"/>
      <c r="F60" s="19"/>
      <c r="G60" s="13"/>
      <c r="H60" s="13">
        <v>7354</v>
      </c>
    </row>
    <row r="61" spans="1:8" ht="12.75">
      <c r="A61" s="9" t="s">
        <v>172</v>
      </c>
      <c r="B61" s="9"/>
      <c r="C61" s="19" t="s">
        <v>72</v>
      </c>
      <c r="D61" s="134"/>
      <c r="E61" s="13"/>
      <c r="F61" s="19"/>
      <c r="G61" s="13"/>
      <c r="H61" s="13">
        <v>2070</v>
      </c>
    </row>
    <row r="62" spans="1:8" ht="12.75">
      <c r="A62" s="9" t="s">
        <v>174</v>
      </c>
      <c r="B62" s="9"/>
      <c r="C62" s="19" t="s">
        <v>266</v>
      </c>
      <c r="D62" s="134"/>
      <c r="E62" s="13"/>
      <c r="F62" s="19"/>
      <c r="G62" s="13"/>
      <c r="H62" s="13">
        <v>19391</v>
      </c>
    </row>
    <row r="63" spans="1:8" ht="12.75">
      <c r="A63" s="9" t="s">
        <v>176</v>
      </c>
      <c r="B63" s="9"/>
      <c r="C63" s="17" t="s">
        <v>284</v>
      </c>
      <c r="D63" s="135">
        <v>3</v>
      </c>
      <c r="E63" s="13"/>
      <c r="F63" s="19"/>
      <c r="G63" s="13"/>
      <c r="H63" s="17">
        <f>SUM(H64:H66)</f>
        <v>15087</v>
      </c>
    </row>
    <row r="64" spans="1:8" ht="12.75">
      <c r="A64" s="9" t="s">
        <v>178</v>
      </c>
      <c r="B64" s="9"/>
      <c r="C64" s="19" t="s">
        <v>71</v>
      </c>
      <c r="D64" s="134"/>
      <c r="E64" s="13"/>
      <c r="F64" s="19"/>
      <c r="G64" s="13"/>
      <c r="H64" s="13">
        <v>4321</v>
      </c>
    </row>
    <row r="65" spans="1:8" ht="12.75">
      <c r="A65" s="9" t="s">
        <v>179</v>
      </c>
      <c r="B65" s="9"/>
      <c r="C65" s="19" t="s">
        <v>72</v>
      </c>
      <c r="D65" s="134"/>
      <c r="E65" s="13"/>
      <c r="F65" s="19"/>
      <c r="G65" s="13"/>
      <c r="H65" s="13">
        <v>1166</v>
      </c>
    </row>
    <row r="66" spans="1:8" ht="12.75">
      <c r="A66" s="9" t="s">
        <v>181</v>
      </c>
      <c r="B66" s="9"/>
      <c r="C66" s="19" t="s">
        <v>266</v>
      </c>
      <c r="D66" s="134"/>
      <c r="E66" s="13"/>
      <c r="F66" s="19"/>
      <c r="G66" s="13"/>
      <c r="H66" s="13">
        <v>9600</v>
      </c>
    </row>
    <row r="67" spans="1:8" ht="12.75">
      <c r="A67" s="9" t="s">
        <v>183</v>
      </c>
      <c r="B67" s="9"/>
      <c r="C67" s="17" t="s">
        <v>285</v>
      </c>
      <c r="D67" s="135">
        <v>9</v>
      </c>
      <c r="E67" s="13"/>
      <c r="F67" s="19"/>
      <c r="G67" s="13"/>
      <c r="H67" s="17">
        <f>SUM(H68:H70)</f>
        <v>30890</v>
      </c>
    </row>
    <row r="68" spans="1:8" ht="12.75">
      <c r="A68" s="9" t="s">
        <v>290</v>
      </c>
      <c r="B68" s="9"/>
      <c r="C68" s="19" t="s">
        <v>71</v>
      </c>
      <c r="D68" s="134"/>
      <c r="E68" s="13"/>
      <c r="F68" s="19"/>
      <c r="G68" s="13"/>
      <c r="H68" s="13">
        <v>14874</v>
      </c>
    </row>
    <row r="69" spans="1:8" ht="12.75">
      <c r="A69" s="9" t="s">
        <v>185</v>
      </c>
      <c r="B69" s="9"/>
      <c r="C69" s="19" t="s">
        <v>72</v>
      </c>
      <c r="D69" s="134"/>
      <c r="E69" s="13"/>
      <c r="F69" s="19"/>
      <c r="G69" s="13"/>
      <c r="H69" s="13">
        <v>4016</v>
      </c>
    </row>
    <row r="70" spans="1:8" ht="12.75">
      <c r="A70" s="9" t="s">
        <v>187</v>
      </c>
      <c r="B70" s="9"/>
      <c r="C70" s="19" t="s">
        <v>266</v>
      </c>
      <c r="D70" s="134"/>
      <c r="E70" s="13"/>
      <c r="F70" s="19"/>
      <c r="G70" s="13"/>
      <c r="H70" s="13">
        <v>12000</v>
      </c>
    </row>
    <row r="71" spans="1:8" ht="12.75">
      <c r="A71" s="9" t="s">
        <v>189</v>
      </c>
      <c r="B71" s="9"/>
      <c r="C71" s="17" t="s">
        <v>286</v>
      </c>
      <c r="D71" s="135">
        <v>1</v>
      </c>
      <c r="E71" s="13"/>
      <c r="F71" s="19"/>
      <c r="G71" s="13"/>
      <c r="H71" s="17">
        <f>SUM(H72:H74)</f>
        <v>13540</v>
      </c>
    </row>
    <row r="72" spans="1:8" ht="12.75">
      <c r="A72" s="9" t="s">
        <v>191</v>
      </c>
      <c r="B72" s="9"/>
      <c r="C72" s="19" t="s">
        <v>71</v>
      </c>
      <c r="D72" s="134"/>
      <c r="E72" s="13"/>
      <c r="F72" s="19"/>
      <c r="G72" s="13"/>
      <c r="H72" s="13">
        <v>10268</v>
      </c>
    </row>
    <row r="73" spans="1:8" ht="12.75">
      <c r="A73" s="9" t="s">
        <v>193</v>
      </c>
      <c r="B73" s="9"/>
      <c r="C73" s="19" t="s">
        <v>72</v>
      </c>
      <c r="D73" s="134"/>
      <c r="E73" s="13"/>
      <c r="F73" s="19"/>
      <c r="G73" s="13"/>
      <c r="H73" s="13">
        <v>2772</v>
      </c>
    </row>
    <row r="74" spans="1:8" ht="12.75">
      <c r="A74" s="9" t="s">
        <v>194</v>
      </c>
      <c r="B74" s="9"/>
      <c r="C74" s="19" t="s">
        <v>266</v>
      </c>
      <c r="D74" s="134"/>
      <c r="E74" s="13"/>
      <c r="F74" s="19"/>
      <c r="G74" s="13"/>
      <c r="H74" s="13">
        <v>500</v>
      </c>
    </row>
    <row r="75" spans="1:8" ht="12.75">
      <c r="A75" s="9" t="s">
        <v>195</v>
      </c>
      <c r="B75" s="42"/>
      <c r="C75" s="140" t="s">
        <v>287</v>
      </c>
      <c r="D75" s="141">
        <f>SUM(D11:D74)</f>
        <v>51.5</v>
      </c>
      <c r="E75" s="29">
        <f>SUM(E76:E78)</f>
        <v>127791</v>
      </c>
      <c r="F75" s="29">
        <f>SUM(F76:F78)</f>
        <v>127791</v>
      </c>
      <c r="G75" s="29">
        <f>SUM(G76:G78)</f>
        <v>150622</v>
      </c>
      <c r="H75" s="29">
        <f>SUM(H76:H78)</f>
        <v>205197</v>
      </c>
    </row>
    <row r="76" spans="1:8" ht="12.75">
      <c r="A76" s="9" t="s">
        <v>197</v>
      </c>
      <c r="B76" s="120"/>
      <c r="C76" s="123" t="s">
        <v>71</v>
      </c>
      <c r="D76" s="142"/>
      <c r="E76" s="85">
        <f>SUM(E15,E23,E27,E37,E48,E56,E41)</f>
        <v>42160</v>
      </c>
      <c r="F76" s="85">
        <f>SUM(F15,F23,F27,F37,F48,F56,F41)</f>
        <v>42160</v>
      </c>
      <c r="G76" s="85">
        <f>SUM(G15,G23,G27,G37,G48,G56,G41)</f>
        <v>39935</v>
      </c>
      <c r="H76" s="85">
        <f>SUM(H15,H23,H27,H37,H48,H56,H41+H60+H64+H68+H72)</f>
        <v>79037</v>
      </c>
    </row>
    <row r="77" spans="1:8" ht="12.75">
      <c r="A77" s="9" t="s">
        <v>199</v>
      </c>
      <c r="B77" s="120"/>
      <c r="C77" s="123" t="s">
        <v>72</v>
      </c>
      <c r="D77" s="142"/>
      <c r="E77" s="85">
        <f>E16+E24+E28+E38+E42+E49+E57</f>
        <v>11381</v>
      </c>
      <c r="F77" s="85">
        <f>F16+F24+F28+F38+F42+F49+F57</f>
        <v>11381</v>
      </c>
      <c r="G77" s="85">
        <f>G16+G24+G28+G38+G42+G49+G57</f>
        <v>9835</v>
      </c>
      <c r="H77" s="85">
        <f>H16+H24+H28+H38+H42+H49+H57+H61+H65+H69+H73</f>
        <v>21419</v>
      </c>
    </row>
    <row r="78" spans="1:8" ht="12.75">
      <c r="A78" s="9" t="s">
        <v>200</v>
      </c>
      <c r="B78" s="120"/>
      <c r="C78" s="123" t="s">
        <v>266</v>
      </c>
      <c r="D78" s="142"/>
      <c r="E78" s="123">
        <f>SUM(E13,E17,E19,E21,E25,E29,E31,E33,E35,E39,E45,E50,E54,E58,E43)</f>
        <v>74250</v>
      </c>
      <c r="F78" s="123">
        <f>SUM(F13,F17,F19,F21,F25,F29,F31,F33,F35,F39,F45,F50,F54,F58,F43)</f>
        <v>74250</v>
      </c>
      <c r="G78" s="123">
        <f>SUM(G13,G17,G19,G21,G25,G29,G31,G33,G35,G39,G45,G50,G54,G58,G43)</f>
        <v>100852</v>
      </c>
      <c r="H78" s="123">
        <f>SUM(H13,H17,H19,H21,H25,H29,H31,H33,H35,H39,H45,H50,H54,H58,H43)+H62+H66+H70+H74</f>
        <v>104741</v>
      </c>
    </row>
    <row r="79" spans="1:8" ht="12.75">
      <c r="A79" s="9" t="s">
        <v>202</v>
      </c>
      <c r="B79" s="120"/>
      <c r="C79" s="123"/>
      <c r="D79" s="142"/>
      <c r="E79" s="13"/>
      <c r="F79" s="17"/>
      <c r="G79" s="13"/>
      <c r="H79" s="13"/>
    </row>
    <row r="80" spans="1:8" ht="12.75">
      <c r="A80" s="9" t="s">
        <v>203</v>
      </c>
      <c r="B80" s="120" t="s">
        <v>27</v>
      </c>
      <c r="C80" s="75" t="s">
        <v>288</v>
      </c>
      <c r="D80" s="142"/>
      <c r="E80" s="13"/>
      <c r="F80" s="17"/>
      <c r="G80" s="13"/>
      <c r="H80" s="13"/>
    </row>
    <row r="81" spans="1:8" ht="12.75">
      <c r="A81" s="9" t="s">
        <v>205</v>
      </c>
      <c r="B81" s="143" t="s">
        <v>15</v>
      </c>
      <c r="C81" s="29" t="s">
        <v>289</v>
      </c>
      <c r="D81" s="144">
        <v>9</v>
      </c>
      <c r="E81" s="29">
        <f>SUM(E82:E84)</f>
        <v>74580</v>
      </c>
      <c r="F81" s="29">
        <f>SUM(F82:F84)</f>
        <v>74580</v>
      </c>
      <c r="G81" s="29">
        <f>SUM(G82:G84)</f>
        <v>63213</v>
      </c>
      <c r="H81" s="29">
        <f>SUM(H82:H84)</f>
        <v>15372</v>
      </c>
    </row>
    <row r="82" spans="1:8" ht="12.75">
      <c r="A82" s="9" t="s">
        <v>207</v>
      </c>
      <c r="B82" s="120"/>
      <c r="C82" s="123" t="s">
        <v>71</v>
      </c>
      <c r="D82" s="142"/>
      <c r="E82" s="85">
        <v>40520</v>
      </c>
      <c r="F82" s="123">
        <f>SUM(E82:E82)</f>
        <v>40520</v>
      </c>
      <c r="G82" s="85">
        <v>41359</v>
      </c>
      <c r="H82" s="13">
        <v>8954</v>
      </c>
    </row>
    <row r="83" spans="1:8" ht="12.75">
      <c r="A83" s="9" t="s">
        <v>209</v>
      </c>
      <c r="B83" s="120"/>
      <c r="C83" s="123" t="s">
        <v>72</v>
      </c>
      <c r="D83" s="142"/>
      <c r="E83" s="85">
        <v>10940</v>
      </c>
      <c r="F83" s="123">
        <f>SUM(E83:E83)</f>
        <v>10940</v>
      </c>
      <c r="G83" s="85">
        <v>10320</v>
      </c>
      <c r="H83" s="13">
        <v>2418</v>
      </c>
    </row>
    <row r="84" spans="1:8" ht="12.75">
      <c r="A84" s="9" t="s">
        <v>211</v>
      </c>
      <c r="B84" s="120"/>
      <c r="C84" s="123" t="s">
        <v>266</v>
      </c>
      <c r="D84" s="142"/>
      <c r="E84" s="85">
        <v>23120</v>
      </c>
      <c r="F84" s="123">
        <f>SUM(E84:E84)</f>
        <v>23120</v>
      </c>
      <c r="G84" s="85">
        <v>11534</v>
      </c>
      <c r="H84" s="13">
        <v>4000</v>
      </c>
    </row>
    <row r="85" spans="1:8" ht="12.75">
      <c r="A85" s="9" t="s">
        <v>213</v>
      </c>
      <c r="B85" s="120"/>
      <c r="C85" s="123"/>
      <c r="D85" s="142"/>
      <c r="E85" s="13"/>
      <c r="F85" s="17"/>
      <c r="G85" s="214" t="s">
        <v>277</v>
      </c>
      <c r="H85" s="214"/>
    </row>
    <row r="86" spans="1:8" ht="12.75">
      <c r="A86" s="9" t="s">
        <v>215</v>
      </c>
      <c r="B86" s="9" t="s">
        <v>41</v>
      </c>
      <c r="C86" s="17" t="s">
        <v>291</v>
      </c>
      <c r="D86" s="134"/>
      <c r="E86" s="13"/>
      <c r="F86" s="17"/>
      <c r="G86" s="13"/>
      <c r="H86" s="13"/>
    </row>
    <row r="87" spans="1:8" ht="12.75">
      <c r="A87" s="9" t="s">
        <v>217</v>
      </c>
      <c r="B87" s="9" t="s">
        <v>15</v>
      </c>
      <c r="C87" s="17" t="s">
        <v>292</v>
      </c>
      <c r="D87" s="135">
        <v>6</v>
      </c>
      <c r="E87" s="17">
        <f>SUM(E88:E90)</f>
        <v>14382</v>
      </c>
      <c r="F87" s="17">
        <f>SUM(F88:F90)</f>
        <v>14621</v>
      </c>
      <c r="G87" s="17">
        <f>SUM(G88:G90)</f>
        <v>15699</v>
      </c>
      <c r="H87" s="17">
        <f>SUM(H88:H90)</f>
        <v>18950</v>
      </c>
    </row>
    <row r="88" spans="1:8" ht="12.75">
      <c r="A88" s="9" t="s">
        <v>219</v>
      </c>
      <c r="B88" s="9"/>
      <c r="C88" s="19" t="s">
        <v>71</v>
      </c>
      <c r="D88" s="134"/>
      <c r="E88" s="13">
        <v>9238</v>
      </c>
      <c r="F88" s="19">
        <v>9426</v>
      </c>
      <c r="G88" s="13">
        <v>10265</v>
      </c>
      <c r="H88" s="13">
        <v>12830</v>
      </c>
    </row>
    <row r="89" spans="1:8" ht="12.75">
      <c r="A89" s="9" t="s">
        <v>221</v>
      </c>
      <c r="B89" s="9"/>
      <c r="C89" s="19" t="s">
        <v>72</v>
      </c>
      <c r="D89" s="134"/>
      <c r="E89" s="13">
        <v>2494</v>
      </c>
      <c r="F89" s="19">
        <v>2545</v>
      </c>
      <c r="G89" s="13">
        <v>2663</v>
      </c>
      <c r="H89" s="13">
        <v>3320</v>
      </c>
    </row>
    <row r="90" spans="1:8" ht="12.75">
      <c r="A90" s="9" t="s">
        <v>223</v>
      </c>
      <c r="B90" s="9"/>
      <c r="C90" s="19" t="s">
        <v>266</v>
      </c>
      <c r="D90" s="134"/>
      <c r="E90" s="13">
        <v>2650</v>
      </c>
      <c r="F90" s="19">
        <f>SUM(E90:E90)</f>
        <v>2650</v>
      </c>
      <c r="G90" s="13">
        <v>2771</v>
      </c>
      <c r="H90" s="13">
        <v>2800</v>
      </c>
    </row>
    <row r="91" spans="1:8" ht="12.75">
      <c r="A91" s="9" t="s">
        <v>225</v>
      </c>
      <c r="B91" s="9" t="s">
        <v>18</v>
      </c>
      <c r="C91" s="17" t="s">
        <v>293</v>
      </c>
      <c r="D91" s="134"/>
      <c r="E91" s="17">
        <f>E92</f>
        <v>3060</v>
      </c>
      <c r="F91" s="17">
        <f>F92</f>
        <v>3060</v>
      </c>
      <c r="G91" s="17">
        <f>G92</f>
        <v>3086</v>
      </c>
      <c r="H91" s="17">
        <f>H92</f>
        <v>4375</v>
      </c>
    </row>
    <row r="92" spans="1:8" ht="12.75">
      <c r="A92" s="9" t="s">
        <v>227</v>
      </c>
      <c r="B92" s="9"/>
      <c r="C92" s="19" t="s">
        <v>264</v>
      </c>
      <c r="D92" s="134"/>
      <c r="E92" s="13">
        <v>3060</v>
      </c>
      <c r="F92" s="19">
        <f>SUM(E92:E92)</f>
        <v>3060</v>
      </c>
      <c r="G92" s="13">
        <v>3086</v>
      </c>
      <c r="H92" s="13">
        <v>4375</v>
      </c>
    </row>
    <row r="93" spans="1:8" ht="12.75">
      <c r="A93" s="9" t="s">
        <v>229</v>
      </c>
      <c r="B93" s="9" t="s">
        <v>20</v>
      </c>
      <c r="C93" s="17" t="s">
        <v>294</v>
      </c>
      <c r="D93" s="134"/>
      <c r="E93" s="17">
        <f>E94</f>
        <v>545</v>
      </c>
      <c r="F93" s="17">
        <f>F94</f>
        <v>545</v>
      </c>
      <c r="G93" s="17">
        <f>G94</f>
        <v>612</v>
      </c>
      <c r="H93" s="17">
        <f>H94</f>
        <v>0</v>
      </c>
    </row>
    <row r="94" spans="1:8" ht="12.75">
      <c r="A94" s="9" t="s">
        <v>231</v>
      </c>
      <c r="B94" s="9"/>
      <c r="C94" s="19" t="s">
        <v>264</v>
      </c>
      <c r="D94" s="134"/>
      <c r="E94" s="13">
        <v>545</v>
      </c>
      <c r="F94" s="17">
        <f>SUM(E94:E94)</f>
        <v>545</v>
      </c>
      <c r="G94" s="13">
        <v>612</v>
      </c>
      <c r="H94" s="13">
        <v>0</v>
      </c>
    </row>
    <row r="95" spans="1:8" ht="12.75">
      <c r="A95" s="9" t="s">
        <v>233</v>
      </c>
      <c r="B95" s="42"/>
      <c r="C95" s="29" t="s">
        <v>295</v>
      </c>
      <c r="D95" s="144">
        <v>6</v>
      </c>
      <c r="E95" s="29">
        <f>SUM(E96:E98)</f>
        <v>17987</v>
      </c>
      <c r="F95" s="29">
        <f>SUM(F96:F98)</f>
        <v>18226</v>
      </c>
      <c r="G95" s="29">
        <f>SUM(G96:G98)</f>
        <v>19397</v>
      </c>
      <c r="H95" s="29">
        <f>SUM(H96:H98)</f>
        <v>23325</v>
      </c>
    </row>
    <row r="96" spans="1:8" ht="12.75">
      <c r="A96" s="9" t="s">
        <v>234</v>
      </c>
      <c r="B96" s="120"/>
      <c r="C96" s="123" t="s">
        <v>71</v>
      </c>
      <c r="D96" s="142"/>
      <c r="E96" s="123">
        <f aca="true" t="shared" si="0" ref="E96:H97">E88</f>
        <v>9238</v>
      </c>
      <c r="F96" s="123">
        <f t="shared" si="0"/>
        <v>9426</v>
      </c>
      <c r="G96" s="123">
        <f t="shared" si="0"/>
        <v>10265</v>
      </c>
      <c r="H96" s="123">
        <f t="shared" si="0"/>
        <v>12830</v>
      </c>
    </row>
    <row r="97" spans="1:8" ht="12.75">
      <c r="A97" s="9" t="s">
        <v>236</v>
      </c>
      <c r="B97" s="120"/>
      <c r="C97" s="123" t="s">
        <v>72</v>
      </c>
      <c r="D97" s="142"/>
      <c r="E97" s="123">
        <f t="shared" si="0"/>
        <v>2494</v>
      </c>
      <c r="F97" s="123">
        <f t="shared" si="0"/>
        <v>2545</v>
      </c>
      <c r="G97" s="123">
        <f t="shared" si="0"/>
        <v>2663</v>
      </c>
      <c r="H97" s="123">
        <f t="shared" si="0"/>
        <v>3320</v>
      </c>
    </row>
    <row r="98" spans="1:8" ht="12.75">
      <c r="A98" s="9" t="s">
        <v>237</v>
      </c>
      <c r="B98" s="120"/>
      <c r="C98" s="123" t="s">
        <v>266</v>
      </c>
      <c r="D98" s="142"/>
      <c r="E98" s="123">
        <f>E94+E92+E90</f>
        <v>6255</v>
      </c>
      <c r="F98" s="123">
        <f>F94+F92+F90</f>
        <v>6255</v>
      </c>
      <c r="G98" s="145">
        <f>G94+G92+G90</f>
        <v>6469</v>
      </c>
      <c r="H98" s="145">
        <f>H94+H92+H90</f>
        <v>7175</v>
      </c>
    </row>
    <row r="99" spans="1:8" ht="12.75">
      <c r="A99" s="9" t="s">
        <v>239</v>
      </c>
      <c r="B99" s="120"/>
      <c r="C99" s="123"/>
      <c r="D99" s="142"/>
      <c r="E99" s="13"/>
      <c r="F99" s="16"/>
      <c r="G99" s="214"/>
      <c r="H99" s="214"/>
    </row>
    <row r="100" spans="1:8" ht="12.75">
      <c r="A100" s="9" t="s">
        <v>241</v>
      </c>
      <c r="B100" s="9" t="s">
        <v>44</v>
      </c>
      <c r="C100" s="17" t="s">
        <v>296</v>
      </c>
      <c r="D100" s="134"/>
      <c r="E100" s="13"/>
      <c r="F100" s="17"/>
      <c r="G100" s="146"/>
      <c r="H100" s="146"/>
    </row>
    <row r="101" spans="1:8" ht="12.75">
      <c r="A101" s="9" t="s">
        <v>242</v>
      </c>
      <c r="B101" s="9" t="s">
        <v>15</v>
      </c>
      <c r="C101" s="17" t="s">
        <v>297</v>
      </c>
      <c r="D101" s="135"/>
      <c r="E101" s="17">
        <f>SUM(E102:E104)</f>
        <v>64452</v>
      </c>
      <c r="F101" s="17">
        <f>SUM(F102:F104)</f>
        <v>61867</v>
      </c>
      <c r="G101" s="17">
        <f>SUM(G102:G104)</f>
        <v>64301</v>
      </c>
      <c r="H101" s="17">
        <f>SUM(H102:H104)</f>
        <v>0</v>
      </c>
    </row>
    <row r="102" spans="1:8" ht="12.75">
      <c r="A102" s="9" t="s">
        <v>244</v>
      </c>
      <c r="B102" s="9"/>
      <c r="C102" s="19" t="s">
        <v>71</v>
      </c>
      <c r="D102" s="134"/>
      <c r="E102" s="13">
        <v>40105</v>
      </c>
      <c r="F102" s="19">
        <v>39092</v>
      </c>
      <c r="G102" s="13">
        <v>40924</v>
      </c>
      <c r="H102" s="13"/>
    </row>
    <row r="103" spans="1:8" ht="12.75">
      <c r="A103" s="9" t="s">
        <v>246</v>
      </c>
      <c r="B103" s="9"/>
      <c r="C103" s="19" t="s">
        <v>72</v>
      </c>
      <c r="D103" s="134"/>
      <c r="E103" s="13">
        <v>10692</v>
      </c>
      <c r="F103" s="19">
        <v>10420</v>
      </c>
      <c r="G103" s="13">
        <v>10623</v>
      </c>
      <c r="H103" s="13"/>
    </row>
    <row r="104" spans="1:8" ht="12.75">
      <c r="A104" s="9" t="s">
        <v>247</v>
      </c>
      <c r="B104" s="9"/>
      <c r="C104" s="19" t="s">
        <v>266</v>
      </c>
      <c r="D104" s="134"/>
      <c r="E104" s="13">
        <v>13655</v>
      </c>
      <c r="F104" s="19">
        <v>12355</v>
      </c>
      <c r="G104" s="13">
        <v>12754</v>
      </c>
      <c r="H104" s="13"/>
    </row>
    <row r="105" spans="1:8" ht="12.75">
      <c r="A105" s="9" t="s">
        <v>249</v>
      </c>
      <c r="B105" s="9" t="s">
        <v>18</v>
      </c>
      <c r="C105" s="17" t="s">
        <v>298</v>
      </c>
      <c r="D105" s="135"/>
      <c r="E105" s="17">
        <f>SUM(E106:E108)</f>
        <v>8883</v>
      </c>
      <c r="F105" s="17">
        <f>SUM(F106:F108)</f>
        <v>8993</v>
      </c>
      <c r="G105" s="17">
        <f>SUM(G106:G108)</f>
        <v>8359</v>
      </c>
      <c r="H105" s="17">
        <f>SUM(H106:H108)</f>
        <v>0</v>
      </c>
    </row>
    <row r="106" spans="1:8" ht="12.75">
      <c r="A106" s="9" t="s">
        <v>250</v>
      </c>
      <c r="B106" s="9"/>
      <c r="C106" s="19" t="s">
        <v>71</v>
      </c>
      <c r="D106" s="134"/>
      <c r="E106" s="13">
        <v>6955</v>
      </c>
      <c r="F106" s="19">
        <v>7042</v>
      </c>
      <c r="G106" s="13">
        <v>6594</v>
      </c>
      <c r="H106" s="13"/>
    </row>
    <row r="107" spans="1:8" ht="12.75">
      <c r="A107" s="9" t="s">
        <v>251</v>
      </c>
      <c r="B107" s="9"/>
      <c r="C107" s="19" t="s">
        <v>72</v>
      </c>
      <c r="D107" s="134"/>
      <c r="E107" s="13">
        <v>1792</v>
      </c>
      <c r="F107" s="19">
        <v>1815</v>
      </c>
      <c r="G107" s="13">
        <v>1735</v>
      </c>
      <c r="H107" s="13"/>
    </row>
    <row r="108" spans="1:8" ht="12.75">
      <c r="A108" s="9" t="s">
        <v>252</v>
      </c>
      <c r="B108" s="9"/>
      <c r="C108" s="19" t="s">
        <v>266</v>
      </c>
      <c r="D108" s="134"/>
      <c r="E108" s="13">
        <v>136</v>
      </c>
      <c r="F108" s="19">
        <f>SUM(E108:E108)</f>
        <v>136</v>
      </c>
      <c r="G108" s="13">
        <v>30</v>
      </c>
      <c r="H108" s="13"/>
    </row>
    <row r="109" spans="1:8" ht="12.75">
      <c r="A109" s="9" t="s">
        <v>253</v>
      </c>
      <c r="B109" s="9" t="s">
        <v>20</v>
      </c>
      <c r="C109" s="17" t="s">
        <v>299</v>
      </c>
      <c r="D109" s="135"/>
      <c r="E109" s="17">
        <f>SUM(E110:E112)</f>
        <v>13350</v>
      </c>
      <c r="F109" s="17">
        <f>SUM(F110:F112)</f>
        <v>13490</v>
      </c>
      <c r="G109" s="17">
        <f>SUM(G110:G112)</f>
        <v>15074</v>
      </c>
      <c r="H109" s="17">
        <f>SUM(H110:H112)</f>
        <v>0</v>
      </c>
    </row>
    <row r="110" spans="1:8" ht="12.75">
      <c r="A110" s="9" t="s">
        <v>303</v>
      </c>
      <c r="B110" s="9"/>
      <c r="C110" s="19" t="s">
        <v>71</v>
      </c>
      <c r="D110" s="134"/>
      <c r="E110" s="13">
        <v>3308</v>
      </c>
      <c r="F110" s="19">
        <v>3418</v>
      </c>
      <c r="G110" s="13">
        <v>3664</v>
      </c>
      <c r="H110" s="13"/>
    </row>
    <row r="111" spans="1:8" ht="12.75">
      <c r="A111" s="9" t="s">
        <v>305</v>
      </c>
      <c r="B111" s="9"/>
      <c r="C111" s="19" t="s">
        <v>72</v>
      </c>
      <c r="D111" s="134"/>
      <c r="E111" s="13">
        <v>895</v>
      </c>
      <c r="F111" s="19">
        <v>925</v>
      </c>
      <c r="G111" s="13">
        <v>958</v>
      </c>
      <c r="H111" s="13"/>
    </row>
    <row r="112" spans="1:8" ht="12.75">
      <c r="A112" s="9" t="s">
        <v>306</v>
      </c>
      <c r="B112" s="9"/>
      <c r="C112" s="19" t="s">
        <v>266</v>
      </c>
      <c r="D112" s="134"/>
      <c r="E112" s="13">
        <v>9147</v>
      </c>
      <c r="F112" s="19">
        <v>9147</v>
      </c>
      <c r="G112" s="13">
        <v>10452</v>
      </c>
      <c r="H112" s="13"/>
    </row>
    <row r="113" spans="1:8" ht="12.75">
      <c r="A113" s="9" t="s">
        <v>308</v>
      </c>
      <c r="B113" s="9" t="s">
        <v>22</v>
      </c>
      <c r="C113" s="17" t="s">
        <v>294</v>
      </c>
      <c r="D113" s="135"/>
      <c r="E113" s="17">
        <f>SUM(E114:E116)</f>
        <v>12440</v>
      </c>
      <c r="F113" s="17">
        <f>SUM(F114:F116)</f>
        <v>12458</v>
      </c>
      <c r="G113" s="17">
        <f>SUM(G114:G116)</f>
        <v>13228</v>
      </c>
      <c r="H113" s="17">
        <f>SUM(H114:H116)</f>
        <v>0</v>
      </c>
    </row>
    <row r="114" spans="1:8" ht="12.75">
      <c r="A114" s="9" t="s">
        <v>309</v>
      </c>
      <c r="B114" s="9"/>
      <c r="C114" s="19" t="s">
        <v>71</v>
      </c>
      <c r="D114" s="134"/>
      <c r="E114" s="13">
        <v>2372</v>
      </c>
      <c r="F114" s="19">
        <v>2386</v>
      </c>
      <c r="G114" s="13">
        <v>2268</v>
      </c>
      <c r="H114" s="13"/>
    </row>
    <row r="115" spans="1:8" ht="12.75">
      <c r="A115" s="9" t="s">
        <v>310</v>
      </c>
      <c r="B115" s="9"/>
      <c r="C115" s="19" t="s">
        <v>72</v>
      </c>
      <c r="D115" s="134"/>
      <c r="E115" s="13">
        <v>637</v>
      </c>
      <c r="F115" s="19">
        <v>641</v>
      </c>
      <c r="G115" s="13">
        <v>455</v>
      </c>
      <c r="H115" s="13"/>
    </row>
    <row r="116" spans="1:8" ht="12.75">
      <c r="A116" s="9" t="s">
        <v>311</v>
      </c>
      <c r="B116" s="9"/>
      <c r="C116" s="19" t="s">
        <v>266</v>
      </c>
      <c r="D116" s="134"/>
      <c r="E116" s="13">
        <v>9431</v>
      </c>
      <c r="F116" s="19">
        <f>SUM(E116:E116)</f>
        <v>9431</v>
      </c>
      <c r="G116" s="13">
        <v>10505</v>
      </c>
      <c r="H116" s="13"/>
    </row>
    <row r="117" spans="1:8" ht="12.75">
      <c r="A117" s="9" t="s">
        <v>313</v>
      </c>
      <c r="B117" s="42"/>
      <c r="C117" s="29" t="s">
        <v>300</v>
      </c>
      <c r="D117" s="144"/>
      <c r="E117" s="29">
        <f>SUM(E118:E120)</f>
        <v>99125</v>
      </c>
      <c r="F117" s="29">
        <f>SUM(F118:F120)</f>
        <v>96808</v>
      </c>
      <c r="G117" s="29">
        <f>SUM(G118:G120)</f>
        <v>100962</v>
      </c>
      <c r="H117" s="29">
        <f>SUM(H118:H120)</f>
        <v>0</v>
      </c>
    </row>
    <row r="118" spans="1:8" ht="12.75">
      <c r="A118" s="9" t="s">
        <v>314</v>
      </c>
      <c r="B118" s="120"/>
      <c r="C118" s="123" t="s">
        <v>71</v>
      </c>
      <c r="D118" s="142"/>
      <c r="E118" s="123">
        <f aca="true" t="shared" si="1" ref="E118:H120">E114+E110+E106+E102</f>
        <v>52740</v>
      </c>
      <c r="F118" s="123">
        <f t="shared" si="1"/>
        <v>51938</v>
      </c>
      <c r="G118" s="123">
        <f t="shared" si="1"/>
        <v>53450</v>
      </c>
      <c r="H118" s="123">
        <f t="shared" si="1"/>
        <v>0</v>
      </c>
    </row>
    <row r="119" spans="1:8" ht="12.75">
      <c r="A119" s="9" t="s">
        <v>315</v>
      </c>
      <c r="B119" s="120"/>
      <c r="C119" s="123" t="s">
        <v>72</v>
      </c>
      <c r="D119" s="142"/>
      <c r="E119" s="123">
        <f t="shared" si="1"/>
        <v>14016</v>
      </c>
      <c r="F119" s="123">
        <f t="shared" si="1"/>
        <v>13801</v>
      </c>
      <c r="G119" s="123">
        <f t="shared" si="1"/>
        <v>13771</v>
      </c>
      <c r="H119" s="123">
        <f t="shared" si="1"/>
        <v>0</v>
      </c>
    </row>
    <row r="120" spans="1:8" ht="12.75">
      <c r="A120" s="9" t="s">
        <v>316</v>
      </c>
      <c r="B120" s="120"/>
      <c r="C120" s="123" t="s">
        <v>266</v>
      </c>
      <c r="D120" s="142"/>
      <c r="E120" s="123">
        <f t="shared" si="1"/>
        <v>32369</v>
      </c>
      <c r="F120" s="123">
        <f t="shared" si="1"/>
        <v>31069</v>
      </c>
      <c r="G120" s="123">
        <f t="shared" si="1"/>
        <v>33741</v>
      </c>
      <c r="H120" s="123">
        <f t="shared" si="1"/>
        <v>0</v>
      </c>
    </row>
    <row r="121" spans="1:8" ht="12.75">
      <c r="A121" s="9" t="s">
        <v>399</v>
      </c>
      <c r="B121" s="9"/>
      <c r="C121" s="19"/>
      <c r="D121" s="134"/>
      <c r="E121" s="13"/>
      <c r="F121" s="17"/>
      <c r="G121" s="13"/>
      <c r="H121" s="13"/>
    </row>
    <row r="122" spans="1:8" ht="12.75">
      <c r="A122" s="9" t="s">
        <v>400</v>
      </c>
      <c r="B122" s="9" t="s">
        <v>47</v>
      </c>
      <c r="C122" s="17" t="s">
        <v>301</v>
      </c>
      <c r="D122" s="134"/>
      <c r="E122" s="13"/>
      <c r="F122" s="17"/>
      <c r="G122" s="13"/>
      <c r="H122" s="13"/>
    </row>
    <row r="123" spans="1:8" ht="12.75">
      <c r="A123" s="9" t="s">
        <v>317</v>
      </c>
      <c r="B123" s="9" t="s">
        <v>15</v>
      </c>
      <c r="C123" s="17" t="s">
        <v>302</v>
      </c>
      <c r="D123" s="135">
        <v>7.5</v>
      </c>
      <c r="E123" s="17">
        <f>SUM(E124:E126)</f>
        <v>14536</v>
      </c>
      <c r="F123" s="17">
        <f>SUM(F124:F126)</f>
        <v>14711</v>
      </c>
      <c r="G123" s="17">
        <f>SUM(G124:G126)</f>
        <v>14022</v>
      </c>
      <c r="H123" s="17">
        <f>SUM(H124:H126)</f>
        <v>15721</v>
      </c>
    </row>
    <row r="124" spans="1:8" ht="12.75">
      <c r="A124" s="9" t="s">
        <v>318</v>
      </c>
      <c r="B124" s="9"/>
      <c r="C124" s="19" t="s">
        <v>71</v>
      </c>
      <c r="D124" s="134"/>
      <c r="E124" s="13">
        <v>10910</v>
      </c>
      <c r="F124" s="19">
        <v>11048</v>
      </c>
      <c r="G124" s="13">
        <v>10908</v>
      </c>
      <c r="H124" s="13">
        <v>11842</v>
      </c>
    </row>
    <row r="125" spans="1:8" ht="12.75">
      <c r="A125" s="9" t="s">
        <v>320</v>
      </c>
      <c r="B125" s="9"/>
      <c r="C125" s="19" t="s">
        <v>72</v>
      </c>
      <c r="D125" s="134"/>
      <c r="E125" s="13">
        <v>2946</v>
      </c>
      <c r="F125" s="19">
        <v>2983</v>
      </c>
      <c r="G125" s="13">
        <v>2578</v>
      </c>
      <c r="H125" s="13">
        <v>3214</v>
      </c>
    </row>
    <row r="126" spans="1:8" ht="12.75">
      <c r="A126" s="9" t="s">
        <v>321</v>
      </c>
      <c r="B126" s="9"/>
      <c r="C126" s="19" t="s">
        <v>266</v>
      </c>
      <c r="D126" s="134"/>
      <c r="E126" s="13">
        <v>680</v>
      </c>
      <c r="F126" s="19">
        <f>SUM(E126:E126)</f>
        <v>680</v>
      </c>
      <c r="G126" s="13">
        <v>536</v>
      </c>
      <c r="H126" s="13">
        <v>665</v>
      </c>
    </row>
    <row r="127" spans="1:8" ht="12.75">
      <c r="A127" s="9" t="s">
        <v>322</v>
      </c>
      <c r="B127" s="9" t="s">
        <v>18</v>
      </c>
      <c r="C127" s="17" t="s">
        <v>304</v>
      </c>
      <c r="D127" s="134"/>
      <c r="E127" s="17">
        <f>E128</f>
        <v>11390</v>
      </c>
      <c r="F127" s="17">
        <f>F128</f>
        <v>11390</v>
      </c>
      <c r="G127" s="17">
        <f>G128</f>
        <v>12266</v>
      </c>
      <c r="H127" s="17">
        <f>H128</f>
        <v>12800</v>
      </c>
    </row>
    <row r="128" spans="1:8" ht="12.75">
      <c r="A128" s="9" t="s">
        <v>401</v>
      </c>
      <c r="B128" s="9"/>
      <c r="C128" s="19" t="s">
        <v>264</v>
      </c>
      <c r="D128" s="134"/>
      <c r="E128" s="13">
        <v>11390</v>
      </c>
      <c r="F128" s="19">
        <f>SUM(E128:E128)</f>
        <v>11390</v>
      </c>
      <c r="G128" s="13">
        <v>12266</v>
      </c>
      <c r="H128" s="13">
        <v>12800</v>
      </c>
    </row>
    <row r="129" spans="1:8" ht="12.75">
      <c r="A129" s="9" t="s">
        <v>402</v>
      </c>
      <c r="B129" s="9" t="s">
        <v>20</v>
      </c>
      <c r="C129" s="19" t="s">
        <v>307</v>
      </c>
      <c r="D129" s="135">
        <v>0.5</v>
      </c>
      <c r="E129" s="17">
        <f>SUM(E130:E132)</f>
        <v>1872</v>
      </c>
      <c r="F129" s="17">
        <f>SUM(F130:F132)</f>
        <v>1872</v>
      </c>
      <c r="G129" s="17">
        <f>SUM(G130:G132)</f>
        <v>1592</v>
      </c>
      <c r="H129" s="17">
        <f>SUM(H130:H132)</f>
        <v>1600</v>
      </c>
    </row>
    <row r="130" spans="1:8" ht="12.75">
      <c r="A130" s="9" t="s">
        <v>403</v>
      </c>
      <c r="B130" s="9"/>
      <c r="C130" s="19" t="s">
        <v>71</v>
      </c>
      <c r="D130" s="134"/>
      <c r="E130" s="13">
        <v>1238</v>
      </c>
      <c r="F130" s="19">
        <f>SUM(E130:E130)</f>
        <v>1238</v>
      </c>
      <c r="G130" s="13">
        <v>1114</v>
      </c>
      <c r="H130" s="13">
        <v>1024</v>
      </c>
    </row>
    <row r="131" spans="1:8" ht="12.75">
      <c r="A131" s="9" t="s">
        <v>404</v>
      </c>
      <c r="B131" s="9"/>
      <c r="C131" s="19" t="s">
        <v>72</v>
      </c>
      <c r="D131" s="134"/>
      <c r="E131" s="13">
        <v>334</v>
      </c>
      <c r="F131" s="19">
        <f>SUM(E131:E131)</f>
        <v>334</v>
      </c>
      <c r="G131" s="13">
        <v>298</v>
      </c>
      <c r="H131" s="13">
        <v>276</v>
      </c>
    </row>
    <row r="132" spans="1:8" ht="12.75">
      <c r="A132" s="9" t="s">
        <v>405</v>
      </c>
      <c r="B132" s="9"/>
      <c r="C132" s="19" t="s">
        <v>266</v>
      </c>
      <c r="D132" s="134"/>
      <c r="E132" s="13">
        <v>300</v>
      </c>
      <c r="F132" s="19">
        <f>SUM(E132:E132)</f>
        <v>300</v>
      </c>
      <c r="G132" s="13">
        <v>180</v>
      </c>
      <c r="H132" s="13">
        <v>300</v>
      </c>
    </row>
    <row r="133" spans="1:8" ht="12.75">
      <c r="A133" s="9" t="s">
        <v>406</v>
      </c>
      <c r="B133" s="42"/>
      <c r="C133" s="29" t="s">
        <v>312</v>
      </c>
      <c r="D133" s="144">
        <f>SUM(D122:D132)</f>
        <v>8</v>
      </c>
      <c r="E133" s="29">
        <f>SUM(E123+E127+E129)</f>
        <v>27798</v>
      </c>
      <c r="F133" s="29">
        <f>SUM(F123+F127+F129)</f>
        <v>27973</v>
      </c>
      <c r="G133" s="29">
        <f>SUM(G123+G127+G129)</f>
        <v>27880</v>
      </c>
      <c r="H133" s="29">
        <f>SUM(H123+H127+H129)</f>
        <v>30121</v>
      </c>
    </row>
    <row r="134" spans="1:8" ht="12.75">
      <c r="A134" s="9" t="s">
        <v>407</v>
      </c>
      <c r="B134" s="120"/>
      <c r="C134" s="123" t="s">
        <v>71</v>
      </c>
      <c r="D134" s="142"/>
      <c r="E134" s="123">
        <f aca="true" t="shared" si="2" ref="E134:H135">SUM(E124+E130)</f>
        <v>12148</v>
      </c>
      <c r="F134" s="123">
        <f t="shared" si="2"/>
        <v>12286</v>
      </c>
      <c r="G134" s="123">
        <f t="shared" si="2"/>
        <v>12022</v>
      </c>
      <c r="H134" s="123">
        <f t="shared" si="2"/>
        <v>12866</v>
      </c>
    </row>
    <row r="135" spans="1:8" ht="12.75">
      <c r="A135" s="9" t="s">
        <v>408</v>
      </c>
      <c r="B135" s="120"/>
      <c r="C135" s="123" t="s">
        <v>72</v>
      </c>
      <c r="D135" s="142"/>
      <c r="E135" s="123">
        <f t="shared" si="2"/>
        <v>3280</v>
      </c>
      <c r="F135" s="123">
        <f t="shared" si="2"/>
        <v>3317</v>
      </c>
      <c r="G135" s="123">
        <f t="shared" si="2"/>
        <v>2876</v>
      </c>
      <c r="H135" s="123">
        <f t="shared" si="2"/>
        <v>3490</v>
      </c>
    </row>
    <row r="136" spans="1:8" ht="12.75">
      <c r="A136" s="9" t="s">
        <v>409</v>
      </c>
      <c r="B136" s="120"/>
      <c r="C136" s="123" t="s">
        <v>266</v>
      </c>
      <c r="D136" s="142"/>
      <c r="E136" s="123">
        <f>SUM(E126+E128+E132)</f>
        <v>12370</v>
      </c>
      <c r="F136" s="123">
        <f>SUM(F126+F128+F132)</f>
        <v>12370</v>
      </c>
      <c r="G136" s="123">
        <f>SUM(G126+G128+G132)</f>
        <v>12982</v>
      </c>
      <c r="H136" s="123">
        <f>SUM(H126+H128+H132)</f>
        <v>13765</v>
      </c>
    </row>
    <row r="137" spans="1:8" ht="12.75">
      <c r="A137" s="9" t="s">
        <v>410</v>
      </c>
      <c r="B137" s="120"/>
      <c r="C137" s="123"/>
      <c r="D137" s="142"/>
      <c r="E137" s="13"/>
      <c r="F137" s="17"/>
      <c r="G137" s="13"/>
      <c r="H137" s="13"/>
    </row>
    <row r="138" spans="1:8" ht="12.75">
      <c r="A138" s="9" t="s">
        <v>411</v>
      </c>
      <c r="B138" s="9"/>
      <c r="C138" s="19"/>
      <c r="D138" s="134"/>
      <c r="E138" s="13"/>
      <c r="F138" s="17"/>
      <c r="G138" s="13"/>
      <c r="H138" s="13"/>
    </row>
    <row r="139" spans="1:8" ht="12.75">
      <c r="A139" s="9" t="s">
        <v>412</v>
      </c>
      <c r="B139" s="147"/>
      <c r="C139" s="140" t="s">
        <v>319</v>
      </c>
      <c r="D139" s="148">
        <v>65.5</v>
      </c>
      <c r="E139" s="140">
        <f>SUM(E140:E142)</f>
        <v>347281</v>
      </c>
      <c r="F139" s="140">
        <f>SUM(F140:F142)</f>
        <v>345378</v>
      </c>
      <c r="G139" s="140">
        <f>SUM(G140:G142)</f>
        <v>362074</v>
      </c>
      <c r="H139" s="140">
        <f>SUM(H140:H142)</f>
        <v>274015</v>
      </c>
    </row>
    <row r="140" spans="1:8" ht="12.75">
      <c r="A140" s="9" t="s">
        <v>413</v>
      </c>
      <c r="B140" s="147"/>
      <c r="C140" s="140" t="s">
        <v>71</v>
      </c>
      <c r="D140" s="149"/>
      <c r="E140" s="140">
        <f aca="true" t="shared" si="3" ref="E140:H142">E134+E118+E96+E76+E82</f>
        <v>156806</v>
      </c>
      <c r="F140" s="140">
        <f t="shared" si="3"/>
        <v>156330</v>
      </c>
      <c r="G140" s="140">
        <f t="shared" si="3"/>
        <v>157031</v>
      </c>
      <c r="H140" s="140">
        <f t="shared" si="3"/>
        <v>113687</v>
      </c>
    </row>
    <row r="141" spans="1:8" ht="12.75">
      <c r="A141" s="9" t="s">
        <v>414</v>
      </c>
      <c r="B141" s="147"/>
      <c r="C141" s="140" t="s">
        <v>72</v>
      </c>
      <c r="D141" s="149"/>
      <c r="E141" s="140">
        <f t="shared" si="3"/>
        <v>42111</v>
      </c>
      <c r="F141" s="140">
        <f t="shared" si="3"/>
        <v>41984</v>
      </c>
      <c r="G141" s="140">
        <f t="shared" si="3"/>
        <v>39465</v>
      </c>
      <c r="H141" s="140">
        <f t="shared" si="3"/>
        <v>30647</v>
      </c>
    </row>
    <row r="142" spans="1:8" ht="12.75">
      <c r="A142" s="9" t="s">
        <v>415</v>
      </c>
      <c r="B142" s="147"/>
      <c r="C142" s="140" t="s">
        <v>266</v>
      </c>
      <c r="D142" s="149"/>
      <c r="E142" s="140">
        <f t="shared" si="3"/>
        <v>148364</v>
      </c>
      <c r="F142" s="140">
        <f t="shared" si="3"/>
        <v>147064</v>
      </c>
      <c r="G142" s="140">
        <f t="shared" si="3"/>
        <v>165578</v>
      </c>
      <c r="H142" s="140">
        <f t="shared" si="3"/>
        <v>129681</v>
      </c>
    </row>
  </sheetData>
  <sheetProtection selectLockedCells="1" selectUnlockedCells="1"/>
  <mergeCells count="16">
    <mergeCell ref="A1:H1"/>
    <mergeCell ref="A2:H2"/>
    <mergeCell ref="A3:F3"/>
    <mergeCell ref="A4:H4"/>
    <mergeCell ref="A5:H5"/>
    <mergeCell ref="A7:H7"/>
    <mergeCell ref="H8:H9"/>
    <mergeCell ref="G46:H46"/>
    <mergeCell ref="G85:H85"/>
    <mergeCell ref="G99:H99"/>
    <mergeCell ref="A8:B9"/>
    <mergeCell ref="C8:C9"/>
    <mergeCell ref="D8:D9"/>
    <mergeCell ref="E8:E9"/>
    <mergeCell ref="F8:F9"/>
    <mergeCell ref="G8:G9"/>
  </mergeCells>
  <printOptions/>
  <pageMargins left="0.39375" right="0.39375" top="1.0631944444444446" bottom="0.9055555555555556" header="0.5118055555555555" footer="0.5118055555555555"/>
  <pageSetup horizontalDpi="300" verticalDpi="300" orientation="portrait" paperSize="9" scale="92" r:id="rId1"/>
  <rowBreaks count="2" manualBreakCount="2">
    <brk id="45" max="255" man="1"/>
    <brk id="8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3">
      <selection activeCell="G10" sqref="G10"/>
    </sheetView>
  </sheetViews>
  <sheetFormatPr defaultColWidth="11.7109375" defaultRowHeight="12.75"/>
  <cols>
    <col min="1" max="1" width="3.140625" style="150" customWidth="1"/>
    <col min="2" max="2" width="2.8515625" style="151" customWidth="1"/>
    <col min="3" max="3" width="43.28125" style="151" customWidth="1"/>
    <col min="4" max="4" width="11.57421875" style="151" customWidth="1"/>
    <col min="5" max="5" width="10.8515625" style="151" customWidth="1"/>
    <col min="6" max="6" width="10.57421875" style="151" customWidth="1"/>
    <col min="7" max="7" width="12.00390625" style="151" customWidth="1"/>
    <col min="8" max="251" width="11.7109375" style="151" customWidth="1"/>
  </cols>
  <sheetData>
    <row r="1" spans="1:7" ht="12.75" customHeight="1">
      <c r="A1" s="220" t="s">
        <v>323</v>
      </c>
      <c r="B1" s="220"/>
      <c r="C1" s="220"/>
      <c r="D1" s="220"/>
      <c r="E1" s="220"/>
      <c r="F1" s="220"/>
      <c r="G1" s="220"/>
    </row>
    <row r="2" spans="1:7" ht="12.75" customHeight="1">
      <c r="A2" s="192" t="s">
        <v>1</v>
      </c>
      <c r="B2" s="192"/>
      <c r="C2" s="192"/>
      <c r="D2" s="192"/>
      <c r="E2" s="192"/>
      <c r="F2" s="192"/>
      <c r="G2" s="192"/>
    </row>
    <row r="3" spans="1:7" ht="12.75" customHeight="1">
      <c r="A3" s="2"/>
      <c r="B3" s="2"/>
      <c r="C3" s="2"/>
      <c r="D3" s="2"/>
      <c r="E3" s="2"/>
      <c r="F3" s="2"/>
      <c r="G3" s="2"/>
    </row>
    <row r="4" spans="1:7" ht="12.75" customHeight="1">
      <c r="A4" s="216" t="s">
        <v>2</v>
      </c>
      <c r="B4" s="216"/>
      <c r="C4" s="216"/>
      <c r="D4" s="216"/>
      <c r="E4" s="216"/>
      <c r="F4" s="216"/>
      <c r="G4" s="216"/>
    </row>
    <row r="5" spans="1:7" ht="12.75" customHeight="1">
      <c r="A5" s="216" t="s">
        <v>324</v>
      </c>
      <c r="B5" s="216"/>
      <c r="C5" s="216"/>
      <c r="D5" s="216"/>
      <c r="E5" s="216"/>
      <c r="F5" s="216"/>
      <c r="G5" s="216"/>
    </row>
    <row r="6" ht="12.75" customHeight="1"/>
    <row r="7" spans="1:7" ht="12.75" customHeight="1">
      <c r="A7" s="221" t="s">
        <v>4</v>
      </c>
      <c r="B7" s="221"/>
      <c r="C7" s="221"/>
      <c r="D7" s="221"/>
      <c r="E7" s="221"/>
      <c r="F7" s="221"/>
      <c r="G7" s="221"/>
    </row>
    <row r="8" spans="1:7" ht="12.75" customHeight="1">
      <c r="A8" s="222" t="s">
        <v>5</v>
      </c>
      <c r="B8" s="222"/>
      <c r="C8" s="219" t="s">
        <v>325</v>
      </c>
      <c r="D8" s="187" t="s">
        <v>7</v>
      </c>
      <c r="E8" s="187" t="s">
        <v>8</v>
      </c>
      <c r="F8" s="187" t="s">
        <v>9</v>
      </c>
      <c r="G8" s="187" t="s">
        <v>326</v>
      </c>
    </row>
    <row r="9" spans="1:7" ht="25.5" customHeight="1">
      <c r="A9" s="222"/>
      <c r="B9" s="222"/>
      <c r="C9" s="219"/>
      <c r="D9" s="187"/>
      <c r="E9" s="187"/>
      <c r="F9" s="187"/>
      <c r="G9" s="187"/>
    </row>
    <row r="10" spans="1:7" ht="12.75" customHeight="1">
      <c r="A10" s="222"/>
      <c r="B10" s="222"/>
      <c r="C10" s="152" t="s">
        <v>327</v>
      </c>
      <c r="D10" s="153" t="s">
        <v>12</v>
      </c>
      <c r="E10" s="153" t="s">
        <v>13</v>
      </c>
      <c r="F10" s="153" t="s">
        <v>14</v>
      </c>
      <c r="G10" s="153" t="s">
        <v>416</v>
      </c>
    </row>
    <row r="11" spans="1:7" ht="12.75" customHeight="1">
      <c r="A11" s="155" t="s">
        <v>15</v>
      </c>
      <c r="B11" s="156" t="s">
        <v>329</v>
      </c>
      <c r="C11" s="157" t="s">
        <v>76</v>
      </c>
      <c r="D11" s="154"/>
      <c r="E11" s="154"/>
      <c r="F11" s="154"/>
      <c r="G11" s="154"/>
    </row>
    <row r="12" spans="1:7" ht="12.75" customHeight="1">
      <c r="A12" s="153" t="s">
        <v>18</v>
      </c>
      <c r="B12" s="158"/>
      <c r="C12" s="159" t="s">
        <v>330</v>
      </c>
      <c r="D12" s="154">
        <v>300</v>
      </c>
      <c r="E12" s="154">
        <f aca="true" t="shared" si="0" ref="E12:E29">SUM(D12:D12)</f>
        <v>300</v>
      </c>
      <c r="F12" s="154">
        <v>0</v>
      </c>
      <c r="G12" s="154">
        <v>0</v>
      </c>
    </row>
    <row r="13" spans="1:7" ht="12.75" customHeight="1">
      <c r="A13" s="155" t="s">
        <v>20</v>
      </c>
      <c r="B13" s="158"/>
      <c r="C13" s="160" t="s">
        <v>331</v>
      </c>
      <c r="D13" s="154">
        <v>2000</v>
      </c>
      <c r="E13" s="154">
        <f t="shared" si="0"/>
        <v>2000</v>
      </c>
      <c r="F13" s="154">
        <v>0</v>
      </c>
      <c r="G13" s="154">
        <v>2000</v>
      </c>
    </row>
    <row r="14" spans="1:7" ht="12.75" customHeight="1">
      <c r="A14" s="153" t="s">
        <v>22</v>
      </c>
      <c r="B14" s="161"/>
      <c r="C14" s="162" t="s">
        <v>332</v>
      </c>
      <c r="D14" s="154">
        <v>40990</v>
      </c>
      <c r="E14" s="154">
        <f t="shared" si="0"/>
        <v>40990</v>
      </c>
      <c r="F14" s="154">
        <v>42093</v>
      </c>
      <c r="G14" s="154">
        <v>0</v>
      </c>
    </row>
    <row r="15" spans="1:7" ht="12.75" customHeight="1">
      <c r="A15" s="155" t="s">
        <v>24</v>
      </c>
      <c r="B15" s="161"/>
      <c r="C15" s="162" t="s">
        <v>333</v>
      </c>
      <c r="D15" s="154">
        <v>7720</v>
      </c>
      <c r="E15" s="154">
        <f t="shared" si="0"/>
        <v>7720</v>
      </c>
      <c r="F15" s="154">
        <v>1945</v>
      </c>
      <c r="G15" s="154">
        <v>0</v>
      </c>
    </row>
    <row r="16" spans="1:7" ht="12.75" customHeight="1">
      <c r="A16" s="153" t="s">
        <v>26</v>
      </c>
      <c r="B16" s="161"/>
      <c r="C16" s="163" t="s">
        <v>334</v>
      </c>
      <c r="D16" s="154">
        <v>5440</v>
      </c>
      <c r="E16" s="154">
        <f t="shared" si="0"/>
        <v>5440</v>
      </c>
      <c r="F16" s="164">
        <v>6336</v>
      </c>
      <c r="G16" s="154">
        <v>15000</v>
      </c>
    </row>
    <row r="17" spans="1:7" ht="12.75" customHeight="1">
      <c r="A17" s="155" t="s">
        <v>29</v>
      </c>
      <c r="B17" s="161"/>
      <c r="C17" s="163" t="s">
        <v>335</v>
      </c>
      <c r="D17" s="154">
        <v>1235</v>
      </c>
      <c r="E17" s="154">
        <f t="shared" si="0"/>
        <v>1235</v>
      </c>
      <c r="F17" s="154">
        <v>0</v>
      </c>
      <c r="G17" s="154">
        <v>0</v>
      </c>
    </row>
    <row r="18" spans="1:7" ht="12.75" customHeight="1">
      <c r="A18" s="153" t="s">
        <v>31</v>
      </c>
      <c r="B18" s="161"/>
      <c r="C18" s="163" t="s">
        <v>336</v>
      </c>
      <c r="D18" s="154">
        <v>3040</v>
      </c>
      <c r="E18" s="154">
        <f t="shared" si="0"/>
        <v>3040</v>
      </c>
      <c r="F18" s="154">
        <v>40</v>
      </c>
      <c r="G18" s="154">
        <v>1347</v>
      </c>
    </row>
    <row r="19" spans="1:7" ht="12.75" customHeight="1">
      <c r="A19" s="155" t="s">
        <v>33</v>
      </c>
      <c r="B19" s="161"/>
      <c r="C19" s="165" t="s">
        <v>337</v>
      </c>
      <c r="D19" s="154">
        <v>2395</v>
      </c>
      <c r="E19" s="154">
        <f t="shared" si="0"/>
        <v>2395</v>
      </c>
      <c r="F19" s="154">
        <v>2383</v>
      </c>
      <c r="G19" s="154">
        <v>0</v>
      </c>
    </row>
    <row r="20" spans="1:7" ht="12.75" customHeight="1">
      <c r="A20" s="153" t="s">
        <v>35</v>
      </c>
      <c r="B20" s="161"/>
      <c r="C20" s="163" t="s">
        <v>338</v>
      </c>
      <c r="D20" s="154">
        <v>8000</v>
      </c>
      <c r="E20" s="154">
        <f t="shared" si="0"/>
        <v>8000</v>
      </c>
      <c r="F20" s="154">
        <v>10104</v>
      </c>
      <c r="G20" s="154">
        <v>400</v>
      </c>
    </row>
    <row r="21" spans="1:7" ht="12.75" customHeight="1">
      <c r="A21" s="155" t="s">
        <v>37</v>
      </c>
      <c r="B21" s="161"/>
      <c r="C21" s="162" t="s">
        <v>339</v>
      </c>
      <c r="D21" s="154">
        <v>3000</v>
      </c>
      <c r="E21" s="154">
        <f t="shared" si="0"/>
        <v>3000</v>
      </c>
      <c r="F21" s="164">
        <v>1913</v>
      </c>
      <c r="G21" s="154">
        <v>234</v>
      </c>
    </row>
    <row r="22" spans="1:7" ht="12.75" customHeight="1">
      <c r="A22" s="153" t="s">
        <v>39</v>
      </c>
      <c r="B22" s="166"/>
      <c r="C22" s="163" t="s">
        <v>340</v>
      </c>
      <c r="D22" s="154">
        <v>330</v>
      </c>
      <c r="E22" s="154">
        <f t="shared" si="0"/>
        <v>330</v>
      </c>
      <c r="F22" s="154">
        <v>0</v>
      </c>
      <c r="G22" s="154">
        <v>0</v>
      </c>
    </row>
    <row r="23" spans="1:7" ht="12.75" customHeight="1">
      <c r="A23" s="155" t="s">
        <v>40</v>
      </c>
      <c r="B23" s="166"/>
      <c r="C23" s="163" t="s">
        <v>341</v>
      </c>
      <c r="D23" s="154">
        <v>535</v>
      </c>
      <c r="E23" s="154">
        <f t="shared" si="0"/>
        <v>535</v>
      </c>
      <c r="F23" s="154">
        <v>267</v>
      </c>
      <c r="G23" s="154">
        <v>267</v>
      </c>
    </row>
    <row r="24" spans="1:7" ht="12.75" customHeight="1">
      <c r="A24" s="153" t="s">
        <v>43</v>
      </c>
      <c r="B24" s="167"/>
      <c r="C24" s="163" t="s">
        <v>342</v>
      </c>
      <c r="D24" s="154">
        <v>400</v>
      </c>
      <c r="E24" s="154">
        <f t="shared" si="0"/>
        <v>400</v>
      </c>
      <c r="F24" s="154">
        <v>0</v>
      </c>
      <c r="G24" s="154">
        <v>0</v>
      </c>
    </row>
    <row r="25" spans="1:7" ht="12.75" customHeight="1">
      <c r="A25" s="155" t="s">
        <v>46</v>
      </c>
      <c r="B25" s="167"/>
      <c r="C25" s="163" t="s">
        <v>343</v>
      </c>
      <c r="D25" s="154">
        <v>675</v>
      </c>
      <c r="E25" s="154">
        <f t="shared" si="0"/>
        <v>675</v>
      </c>
      <c r="F25" s="154">
        <v>0</v>
      </c>
      <c r="G25" s="154">
        <v>0</v>
      </c>
    </row>
    <row r="26" spans="1:7" ht="12.75" customHeight="1">
      <c r="A26" s="153" t="s">
        <v>49</v>
      </c>
      <c r="B26" s="167"/>
      <c r="C26" s="163" t="s">
        <v>344</v>
      </c>
      <c r="D26" s="154">
        <v>140</v>
      </c>
      <c r="E26" s="154">
        <f t="shared" si="0"/>
        <v>140</v>
      </c>
      <c r="F26" s="154">
        <v>0</v>
      </c>
      <c r="G26" s="154">
        <v>0</v>
      </c>
    </row>
    <row r="27" spans="1:7" ht="12.75" customHeight="1">
      <c r="A27" s="155" t="s">
        <v>51</v>
      </c>
      <c r="B27" s="167"/>
      <c r="C27" s="163" t="s">
        <v>345</v>
      </c>
      <c r="D27" s="154">
        <v>0</v>
      </c>
      <c r="E27" s="154">
        <f t="shared" si="0"/>
        <v>0</v>
      </c>
      <c r="F27" s="154">
        <v>248</v>
      </c>
      <c r="G27" s="154">
        <v>0</v>
      </c>
    </row>
    <row r="28" spans="1:7" ht="12.75" customHeight="1">
      <c r="A28" s="153" t="s">
        <v>53</v>
      </c>
      <c r="B28" s="167"/>
      <c r="C28" s="163" t="s">
        <v>346</v>
      </c>
      <c r="D28" s="154">
        <v>0</v>
      </c>
      <c r="E28" s="154">
        <f t="shared" si="0"/>
        <v>0</v>
      </c>
      <c r="F28" s="154">
        <v>2056</v>
      </c>
      <c r="G28" s="154">
        <v>0</v>
      </c>
    </row>
    <row r="29" spans="1:7" ht="12.75" customHeight="1">
      <c r="A29" s="155" t="s">
        <v>54</v>
      </c>
      <c r="B29" s="167"/>
      <c r="C29" s="163" t="s">
        <v>347</v>
      </c>
      <c r="D29" s="154">
        <v>160</v>
      </c>
      <c r="E29" s="154">
        <f t="shared" si="0"/>
        <v>160</v>
      </c>
      <c r="F29" s="154">
        <v>0</v>
      </c>
      <c r="G29" s="154">
        <v>0</v>
      </c>
    </row>
    <row r="30" spans="1:7" ht="12.75" customHeight="1">
      <c r="A30" s="153" t="s">
        <v>57</v>
      </c>
      <c r="B30" s="167"/>
      <c r="C30" s="163" t="s">
        <v>348</v>
      </c>
      <c r="D30" s="154"/>
      <c r="E30" s="154"/>
      <c r="F30" s="164">
        <v>182</v>
      </c>
      <c r="G30" s="154">
        <v>0</v>
      </c>
    </row>
    <row r="31" spans="1:7" ht="12.75" customHeight="1">
      <c r="A31" s="155" t="s">
        <v>59</v>
      </c>
      <c r="B31" s="167"/>
      <c r="C31" s="163" t="s">
        <v>349</v>
      </c>
      <c r="D31" s="154"/>
      <c r="E31" s="154"/>
      <c r="F31" s="164"/>
      <c r="G31" s="154">
        <v>3175</v>
      </c>
    </row>
    <row r="32" spans="1:7" ht="12.75" customHeight="1">
      <c r="A32" s="153" t="s">
        <v>62</v>
      </c>
      <c r="B32" s="167"/>
      <c r="C32" s="163" t="s">
        <v>350</v>
      </c>
      <c r="D32" s="154"/>
      <c r="E32" s="154"/>
      <c r="F32" s="164"/>
      <c r="G32" s="154">
        <v>510</v>
      </c>
    </row>
    <row r="33" spans="1:7" ht="12.75" customHeight="1">
      <c r="A33" s="155" t="s">
        <v>65</v>
      </c>
      <c r="B33" s="167"/>
      <c r="C33" s="163" t="s">
        <v>351</v>
      </c>
      <c r="D33" s="154"/>
      <c r="E33" s="154"/>
      <c r="F33" s="164"/>
      <c r="G33" s="154">
        <v>470</v>
      </c>
    </row>
    <row r="34" spans="1:7" ht="12.75" customHeight="1">
      <c r="A34" s="153" t="s">
        <v>67</v>
      </c>
      <c r="B34" s="167"/>
      <c r="C34" s="163" t="s">
        <v>352</v>
      </c>
      <c r="D34" s="154"/>
      <c r="E34" s="154"/>
      <c r="F34" s="164"/>
      <c r="G34" s="154">
        <v>1000</v>
      </c>
    </row>
    <row r="35" spans="1:7" ht="12.75" customHeight="1">
      <c r="A35" s="155" t="s">
        <v>127</v>
      </c>
      <c r="B35" s="167"/>
      <c r="C35" s="163" t="s">
        <v>353</v>
      </c>
      <c r="D35" s="154"/>
      <c r="E35" s="154"/>
      <c r="F35" s="164"/>
      <c r="G35" s="154">
        <v>1800</v>
      </c>
    </row>
    <row r="36" spans="1:7" ht="12.75" customHeight="1">
      <c r="A36" s="153" t="s">
        <v>129</v>
      </c>
      <c r="B36" s="167"/>
      <c r="C36" s="163" t="s">
        <v>354</v>
      </c>
      <c r="D36" s="154"/>
      <c r="E36" s="154"/>
      <c r="F36" s="164"/>
      <c r="G36" s="154">
        <v>380</v>
      </c>
    </row>
    <row r="37" spans="1:7" ht="12.75" customHeight="1">
      <c r="A37" s="155" t="s">
        <v>131</v>
      </c>
      <c r="B37" s="167"/>
      <c r="C37" s="154" t="s">
        <v>355</v>
      </c>
      <c r="D37" s="154">
        <v>13000</v>
      </c>
      <c r="E37" s="154">
        <v>13000</v>
      </c>
      <c r="F37" s="164"/>
      <c r="G37" s="154">
        <v>13000</v>
      </c>
    </row>
    <row r="38" spans="1:7" ht="12.75" customHeight="1">
      <c r="A38" s="153" t="s">
        <v>133</v>
      </c>
      <c r="B38" s="154"/>
      <c r="C38" s="154" t="s">
        <v>356</v>
      </c>
      <c r="D38" s="154">
        <v>4000</v>
      </c>
      <c r="E38" s="154">
        <v>4000</v>
      </c>
      <c r="F38" s="154"/>
      <c r="G38" s="154">
        <v>4000</v>
      </c>
    </row>
    <row r="39" spans="1:7" ht="12.75" customHeight="1">
      <c r="A39" s="155" t="s">
        <v>135</v>
      </c>
      <c r="B39" s="154"/>
      <c r="C39" s="154" t="s">
        <v>357</v>
      </c>
      <c r="D39" s="154">
        <v>400</v>
      </c>
      <c r="E39" s="154">
        <v>400</v>
      </c>
      <c r="F39" s="154"/>
      <c r="G39" s="154">
        <v>400</v>
      </c>
    </row>
    <row r="40" spans="1:7" ht="12.75" customHeight="1">
      <c r="A40" s="153" t="s">
        <v>137</v>
      </c>
      <c r="B40" s="154"/>
      <c r="C40" s="154" t="s">
        <v>358</v>
      </c>
      <c r="D40" s="154">
        <v>6000</v>
      </c>
      <c r="E40" s="154">
        <v>6000</v>
      </c>
      <c r="F40" s="154"/>
      <c r="G40" s="154">
        <v>6000</v>
      </c>
    </row>
    <row r="41" spans="1:7" ht="12.75" customHeight="1">
      <c r="A41" s="168" t="s">
        <v>139</v>
      </c>
      <c r="B41" s="169"/>
      <c r="C41" s="169" t="s">
        <v>359</v>
      </c>
      <c r="D41" s="169">
        <v>2000</v>
      </c>
      <c r="E41" s="169">
        <v>2000</v>
      </c>
      <c r="F41" s="169"/>
      <c r="G41" s="169">
        <v>2000</v>
      </c>
    </row>
    <row r="42" spans="1:7" ht="12.75">
      <c r="A42" s="119" t="s">
        <v>140</v>
      </c>
      <c r="B42" s="17"/>
      <c r="C42" s="17" t="s">
        <v>25</v>
      </c>
      <c r="D42" s="17">
        <f>SUM(D12:D41)</f>
        <v>101760</v>
      </c>
      <c r="E42" s="17">
        <f>SUM(E12:E41)</f>
        <v>101760</v>
      </c>
      <c r="F42" s="17">
        <f>SUM(F12:F41)</f>
        <v>67567</v>
      </c>
      <c r="G42" s="17">
        <f>SUM(G12:G41)</f>
        <v>51983</v>
      </c>
    </row>
  </sheetData>
  <sheetProtection selectLockedCells="1" selectUnlockedCells="1"/>
  <mergeCells count="11">
    <mergeCell ref="A8:B10"/>
    <mergeCell ref="C8:C9"/>
    <mergeCell ref="D8:D9"/>
    <mergeCell ref="E8:E9"/>
    <mergeCell ref="F8:F9"/>
    <mergeCell ref="G8:G9"/>
    <mergeCell ref="A1:G1"/>
    <mergeCell ref="A2:G2"/>
    <mergeCell ref="A4:G4"/>
    <mergeCell ref="A5:G5"/>
    <mergeCell ref="A7:G7"/>
  </mergeCells>
  <printOptions/>
  <pageMargins left="0.39375" right="0.39375" top="1.0805555555555555" bottom="0.8861111111111111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6">
      <selection activeCell="G11" sqref="G11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34.140625" style="0" customWidth="1"/>
    <col min="4" max="4" width="11.140625" style="0" customWidth="1"/>
    <col min="5" max="5" width="11.00390625" style="0" customWidth="1"/>
    <col min="6" max="6" width="10.421875" style="0" customWidth="1"/>
    <col min="7" max="7" width="11.7109375" style="0" customWidth="1"/>
  </cols>
  <sheetData>
    <row r="1" spans="1:7" ht="12.75">
      <c r="A1" s="192" t="s">
        <v>360</v>
      </c>
      <c r="B1" s="192"/>
      <c r="C1" s="192"/>
      <c r="D1" s="192"/>
      <c r="E1" s="192"/>
      <c r="F1" s="192"/>
      <c r="G1" s="192"/>
    </row>
    <row r="2" spans="1:7" ht="12.75">
      <c r="A2" s="192" t="s">
        <v>1</v>
      </c>
      <c r="B2" s="192"/>
      <c r="C2" s="192"/>
      <c r="D2" s="192"/>
      <c r="E2" s="192"/>
      <c r="F2" s="192"/>
      <c r="G2" s="192"/>
    </row>
    <row r="3" spans="1:5" ht="12.75" customHeight="1">
      <c r="A3" s="217"/>
      <c r="B3" s="217"/>
      <c r="C3" s="217"/>
      <c r="D3" s="217"/>
      <c r="E3" s="217"/>
    </row>
    <row r="4" spans="1:7" ht="12.75" customHeight="1">
      <c r="A4" s="212" t="s">
        <v>2</v>
      </c>
      <c r="B4" s="212"/>
      <c r="C4" s="212"/>
      <c r="D4" s="212"/>
      <c r="E4" s="212"/>
      <c r="F4" s="212"/>
      <c r="G4" s="212"/>
    </row>
    <row r="5" spans="1:7" ht="12.75" customHeight="1">
      <c r="A5" s="212" t="s">
        <v>361</v>
      </c>
      <c r="B5" s="212"/>
      <c r="C5" s="212"/>
      <c r="D5" s="212"/>
      <c r="E5" s="212"/>
      <c r="F5" s="212"/>
      <c r="G5" s="212"/>
    </row>
    <row r="6" spans="1:4" ht="12.75">
      <c r="A6" s="99"/>
      <c r="B6" s="99"/>
      <c r="C6" s="99"/>
      <c r="D6" s="99"/>
    </row>
    <row r="8" spans="1:7" ht="12.75" customHeight="1">
      <c r="A8" s="192" t="s">
        <v>4</v>
      </c>
      <c r="B8" s="192"/>
      <c r="C8" s="192"/>
      <c r="D8" s="192"/>
      <c r="E8" s="192"/>
      <c r="F8" s="192"/>
      <c r="G8" s="192"/>
    </row>
    <row r="9" spans="1:7" ht="28.5" customHeight="1">
      <c r="A9" s="226" t="s">
        <v>5</v>
      </c>
      <c r="B9" s="226"/>
      <c r="C9" s="227" t="s">
        <v>362</v>
      </c>
      <c r="D9" s="187" t="s">
        <v>7</v>
      </c>
      <c r="E9" s="187" t="s">
        <v>8</v>
      </c>
      <c r="F9" s="187" t="s">
        <v>9</v>
      </c>
      <c r="G9" s="187" t="s">
        <v>10</v>
      </c>
    </row>
    <row r="10" spans="1:7" ht="12" customHeight="1">
      <c r="A10" s="226"/>
      <c r="B10" s="226"/>
      <c r="C10" s="227"/>
      <c r="D10" s="187"/>
      <c r="E10" s="187"/>
      <c r="F10" s="187"/>
      <c r="G10" s="187"/>
    </row>
    <row r="11" spans="1:7" ht="12.75">
      <c r="A11" s="226"/>
      <c r="B11" s="226"/>
      <c r="C11" s="170" t="s">
        <v>11</v>
      </c>
      <c r="D11" s="8" t="s">
        <v>12</v>
      </c>
      <c r="E11" s="45" t="s">
        <v>13</v>
      </c>
      <c r="F11" s="181" t="s">
        <v>14</v>
      </c>
      <c r="G11" s="8" t="s">
        <v>416</v>
      </c>
    </row>
    <row r="12" spans="1:7" ht="12.75">
      <c r="A12" s="45" t="s">
        <v>15</v>
      </c>
      <c r="B12" s="171" t="s">
        <v>27</v>
      </c>
      <c r="C12" s="172" t="s">
        <v>74</v>
      </c>
      <c r="D12" s="13"/>
      <c r="E12" s="13"/>
      <c r="F12" s="47"/>
      <c r="G12" s="13"/>
    </row>
    <row r="13" spans="1:7" ht="12.75">
      <c r="A13" s="45" t="s">
        <v>18</v>
      </c>
      <c r="B13" s="171" t="s">
        <v>15</v>
      </c>
      <c r="C13" s="172" t="s">
        <v>362</v>
      </c>
      <c r="D13" s="13"/>
      <c r="E13" s="13"/>
      <c r="F13" s="47"/>
      <c r="G13" s="13"/>
    </row>
    <row r="14" spans="1:7" ht="12.75">
      <c r="A14" s="45" t="s">
        <v>20</v>
      </c>
      <c r="B14" s="47"/>
      <c r="C14" s="173" t="s">
        <v>363</v>
      </c>
      <c r="D14" s="13">
        <v>1500</v>
      </c>
      <c r="E14" s="13">
        <f>SUM(D14:D14)</f>
        <v>1500</v>
      </c>
      <c r="F14" s="47">
        <v>0</v>
      </c>
      <c r="G14" s="13">
        <v>0</v>
      </c>
    </row>
    <row r="15" spans="1:7" ht="12.75">
      <c r="A15" s="45" t="s">
        <v>22</v>
      </c>
      <c r="B15" s="47"/>
      <c r="C15" s="173" t="s">
        <v>364</v>
      </c>
      <c r="D15" s="13">
        <v>850</v>
      </c>
      <c r="E15" s="13">
        <f>SUM(D15:D15)</f>
        <v>850</v>
      </c>
      <c r="F15" s="47">
        <v>843</v>
      </c>
      <c r="G15" s="13">
        <v>850</v>
      </c>
    </row>
    <row r="16" spans="1:7" ht="12.75">
      <c r="A16" s="45" t="s">
        <v>24</v>
      </c>
      <c r="B16" s="47"/>
      <c r="C16" s="173" t="s">
        <v>365</v>
      </c>
      <c r="D16" s="13">
        <v>1700</v>
      </c>
      <c r="E16" s="13">
        <f>SUM(D16:D16)</f>
        <v>1700</v>
      </c>
      <c r="F16" s="47">
        <v>1726</v>
      </c>
      <c r="G16" s="13">
        <v>1700</v>
      </c>
    </row>
    <row r="17" spans="1:7" ht="12.75">
      <c r="A17" s="45" t="s">
        <v>26</v>
      </c>
      <c r="B17" s="47"/>
      <c r="C17" s="173" t="s">
        <v>366</v>
      </c>
      <c r="D17" s="13">
        <v>1700</v>
      </c>
      <c r="E17" s="13">
        <f>SUM(D17:D17)</f>
        <v>1700</v>
      </c>
      <c r="F17" s="47">
        <v>1700</v>
      </c>
      <c r="G17" s="13">
        <v>1700</v>
      </c>
    </row>
    <row r="18" spans="1:7" ht="12.75">
      <c r="A18" s="45" t="s">
        <v>29</v>
      </c>
      <c r="B18" s="174"/>
      <c r="C18" s="175" t="s">
        <v>25</v>
      </c>
      <c r="D18" s="29">
        <f>SUM(D14:D17)</f>
        <v>5750</v>
      </c>
      <c r="E18" s="29">
        <f>SUM(E14:E17)</f>
        <v>5750</v>
      </c>
      <c r="F18" s="29">
        <f>SUM(F14:F17)</f>
        <v>4269</v>
      </c>
      <c r="G18" s="29">
        <f>SUM(G14:G17)</f>
        <v>4250</v>
      </c>
    </row>
    <row r="19" spans="1:7" ht="12.75" customHeight="1">
      <c r="A19" s="45" t="s">
        <v>31</v>
      </c>
      <c r="B19" s="47"/>
      <c r="C19" s="223" t="s">
        <v>367</v>
      </c>
      <c r="D19" s="224">
        <v>193670</v>
      </c>
      <c r="E19" s="224">
        <v>191353</v>
      </c>
      <c r="F19" s="224">
        <v>182014</v>
      </c>
      <c r="G19" s="225">
        <v>58905</v>
      </c>
    </row>
    <row r="20" spans="1:7" ht="12.75">
      <c r="A20" s="45" t="s">
        <v>33</v>
      </c>
      <c r="B20" s="47"/>
      <c r="C20" s="223"/>
      <c r="D20" s="224"/>
      <c r="E20" s="224"/>
      <c r="F20" s="224"/>
      <c r="G20" s="225"/>
    </row>
    <row r="21" spans="1:7" ht="12.75">
      <c r="A21" s="45" t="s">
        <v>35</v>
      </c>
      <c r="B21" s="47"/>
      <c r="C21" s="176"/>
      <c r="D21" s="13"/>
      <c r="E21" s="13"/>
      <c r="F21" s="47"/>
      <c r="G21" s="13"/>
    </row>
    <row r="22" spans="1:7" ht="12.75">
      <c r="A22" s="45" t="s">
        <v>37</v>
      </c>
      <c r="B22" s="171" t="s">
        <v>18</v>
      </c>
      <c r="C22" s="172" t="s">
        <v>368</v>
      </c>
      <c r="D22" s="13"/>
      <c r="E22" s="13"/>
      <c r="F22" s="47"/>
      <c r="G22" s="13"/>
    </row>
    <row r="23" spans="1:7" ht="12.75">
      <c r="A23" s="45" t="s">
        <v>39</v>
      </c>
      <c r="B23" s="47"/>
      <c r="C23" s="173" t="s">
        <v>369</v>
      </c>
      <c r="D23" s="13">
        <v>3500</v>
      </c>
      <c r="E23" s="13">
        <v>3500</v>
      </c>
      <c r="F23" s="13">
        <v>4905</v>
      </c>
      <c r="G23" s="13">
        <v>5700</v>
      </c>
    </row>
    <row r="24" spans="1:7" ht="12.75">
      <c r="A24" s="45" t="s">
        <v>40</v>
      </c>
      <c r="B24" s="47"/>
      <c r="C24" s="173" t="s">
        <v>370</v>
      </c>
      <c r="D24" s="13">
        <v>4500</v>
      </c>
      <c r="E24" s="13">
        <v>4500</v>
      </c>
      <c r="F24" s="13">
        <v>2057</v>
      </c>
      <c r="G24" s="13">
        <v>2300</v>
      </c>
    </row>
    <row r="25" spans="1:7" ht="12.75">
      <c r="A25" s="45" t="s">
        <v>43</v>
      </c>
      <c r="B25" s="47"/>
      <c r="C25" s="173" t="s">
        <v>371</v>
      </c>
      <c r="D25" s="13">
        <v>150</v>
      </c>
      <c r="E25" s="13">
        <f aca="true" t="shared" si="0" ref="E25:E33">SUM(D25:D25)</f>
        <v>150</v>
      </c>
      <c r="F25" s="13">
        <v>50</v>
      </c>
      <c r="G25" s="13">
        <v>150</v>
      </c>
    </row>
    <row r="26" spans="1:7" ht="12.75">
      <c r="A26" s="45" t="s">
        <v>46</v>
      </c>
      <c r="B26" s="47"/>
      <c r="C26" s="177" t="s">
        <v>372</v>
      </c>
      <c r="D26" s="13">
        <v>600</v>
      </c>
      <c r="E26" s="13">
        <f t="shared" si="0"/>
        <v>600</v>
      </c>
      <c r="F26" s="13">
        <v>52</v>
      </c>
      <c r="G26" s="13">
        <v>0</v>
      </c>
    </row>
    <row r="27" spans="1:7" ht="12.75">
      <c r="A27" s="45" t="s">
        <v>49</v>
      </c>
      <c r="B27" s="47"/>
      <c r="C27" s="173" t="s">
        <v>373</v>
      </c>
      <c r="D27" s="13">
        <v>150</v>
      </c>
      <c r="E27" s="13">
        <f t="shared" si="0"/>
        <v>150</v>
      </c>
      <c r="F27" s="13">
        <v>50</v>
      </c>
      <c r="G27" s="13">
        <v>150</v>
      </c>
    </row>
    <row r="28" spans="1:7" ht="12.75">
      <c r="A28" s="45" t="s">
        <v>51</v>
      </c>
      <c r="B28" s="47"/>
      <c r="C28" s="173" t="s">
        <v>374</v>
      </c>
      <c r="D28" s="13">
        <v>1700</v>
      </c>
      <c r="E28" s="13">
        <f t="shared" si="0"/>
        <v>1700</v>
      </c>
      <c r="F28" s="13">
        <v>1700</v>
      </c>
      <c r="G28" s="13">
        <v>1700</v>
      </c>
    </row>
    <row r="29" spans="1:7" ht="12.75">
      <c r="A29" s="45" t="s">
        <v>53</v>
      </c>
      <c r="B29" s="47"/>
      <c r="C29" s="173" t="s">
        <v>375</v>
      </c>
      <c r="D29" s="13">
        <v>100</v>
      </c>
      <c r="E29" s="13">
        <f t="shared" si="0"/>
        <v>100</v>
      </c>
      <c r="F29" s="13">
        <v>100</v>
      </c>
      <c r="G29" s="13">
        <v>100</v>
      </c>
    </row>
    <row r="30" spans="1:7" ht="12.75">
      <c r="A30" s="45" t="s">
        <v>54</v>
      </c>
      <c r="B30" s="47"/>
      <c r="C30" s="173" t="s">
        <v>376</v>
      </c>
      <c r="D30" s="13">
        <v>100</v>
      </c>
      <c r="E30" s="13">
        <f t="shared" si="0"/>
        <v>100</v>
      </c>
      <c r="F30" s="13">
        <v>100</v>
      </c>
      <c r="G30" s="13">
        <v>100</v>
      </c>
    </row>
    <row r="31" spans="1:7" ht="12.75">
      <c r="A31" s="45" t="s">
        <v>59</v>
      </c>
      <c r="B31" s="47"/>
      <c r="C31" s="173" t="s">
        <v>377</v>
      </c>
      <c r="D31" s="13">
        <v>50</v>
      </c>
      <c r="E31" s="13">
        <f t="shared" si="0"/>
        <v>50</v>
      </c>
      <c r="F31" s="13">
        <v>25</v>
      </c>
      <c r="G31" s="13">
        <v>100</v>
      </c>
    </row>
    <row r="32" spans="1:7" ht="12.75">
      <c r="A32" s="45" t="s">
        <v>62</v>
      </c>
      <c r="B32" s="47"/>
      <c r="C32" s="173" t="s">
        <v>378</v>
      </c>
      <c r="D32" s="13">
        <v>300</v>
      </c>
      <c r="E32" s="13">
        <f t="shared" si="0"/>
        <v>300</v>
      </c>
      <c r="F32" s="13">
        <v>342</v>
      </c>
      <c r="G32" s="13">
        <v>500</v>
      </c>
    </row>
    <row r="33" spans="1:7" ht="12.75">
      <c r="A33" s="45" t="s">
        <v>65</v>
      </c>
      <c r="B33" s="47"/>
      <c r="C33" s="173" t="s">
        <v>379</v>
      </c>
      <c r="D33" s="13">
        <v>400</v>
      </c>
      <c r="E33" s="13">
        <f t="shared" si="0"/>
        <v>400</v>
      </c>
      <c r="F33" s="13">
        <v>240</v>
      </c>
      <c r="G33" s="13">
        <v>400</v>
      </c>
    </row>
    <row r="34" spans="1:7" ht="12.75">
      <c r="A34" s="45" t="s">
        <v>67</v>
      </c>
      <c r="B34" s="98"/>
      <c r="C34" s="175" t="s">
        <v>25</v>
      </c>
      <c r="D34" s="29">
        <f>SUM(D23:D33)</f>
        <v>11550</v>
      </c>
      <c r="E34" s="29">
        <f>SUM(E23:E33)</f>
        <v>11550</v>
      </c>
      <c r="F34" s="29">
        <f>SUM(F23:F33)</f>
        <v>9621</v>
      </c>
      <c r="G34" s="29">
        <f>SUM(G23:G33)</f>
        <v>11200</v>
      </c>
    </row>
    <row r="35" spans="1:7" ht="12.75">
      <c r="A35" s="45" t="s">
        <v>127</v>
      </c>
      <c r="B35" s="98"/>
      <c r="C35" s="175" t="s">
        <v>380</v>
      </c>
      <c r="D35" s="29">
        <f>SUM(D34+D18)</f>
        <v>17300</v>
      </c>
      <c r="E35" s="29">
        <f>SUM(E34+E18)</f>
        <v>17300</v>
      </c>
      <c r="F35" s="29">
        <f>SUM(F34+F18)</f>
        <v>13890</v>
      </c>
      <c r="G35" s="29">
        <f>SUM(G34+G18)</f>
        <v>15450</v>
      </c>
    </row>
    <row r="36" spans="1:7" ht="12.75">
      <c r="A36" s="45" t="s">
        <v>129</v>
      </c>
      <c r="B36" s="47"/>
      <c r="C36" s="173"/>
      <c r="D36" s="13"/>
      <c r="E36" s="13"/>
      <c r="F36" s="47"/>
      <c r="G36" s="13"/>
    </row>
    <row r="37" spans="1:7" ht="12.75">
      <c r="A37" s="45" t="s">
        <v>131</v>
      </c>
      <c r="B37" s="171" t="s">
        <v>41</v>
      </c>
      <c r="C37" s="172" t="s">
        <v>381</v>
      </c>
      <c r="D37" s="13"/>
      <c r="E37" s="13"/>
      <c r="F37" s="47"/>
      <c r="G37" s="13"/>
    </row>
    <row r="38" spans="1:7" ht="12.75">
      <c r="A38" s="45" t="s">
        <v>133</v>
      </c>
      <c r="B38" s="47"/>
      <c r="C38" s="173" t="s">
        <v>382</v>
      </c>
      <c r="D38" s="13">
        <v>230</v>
      </c>
      <c r="E38" s="13">
        <f>SUM(D38:D38)</f>
        <v>230</v>
      </c>
      <c r="F38" s="47">
        <v>64</v>
      </c>
      <c r="G38" s="13">
        <v>64</v>
      </c>
    </row>
    <row r="39" spans="1:7" ht="12.75">
      <c r="A39" s="45" t="s">
        <v>135</v>
      </c>
      <c r="B39" s="47"/>
      <c r="C39" s="173" t="s">
        <v>383</v>
      </c>
      <c r="D39" s="13">
        <v>2000</v>
      </c>
      <c r="E39" s="13">
        <f>SUM(D39:D39)</f>
        <v>2000</v>
      </c>
      <c r="F39" s="47">
        <v>0</v>
      </c>
      <c r="G39" s="13">
        <v>2000</v>
      </c>
    </row>
    <row r="40" spans="1:7" ht="12.75">
      <c r="A40" s="45" t="s">
        <v>137</v>
      </c>
      <c r="B40" s="47"/>
      <c r="C40" s="173" t="s">
        <v>384</v>
      </c>
      <c r="D40" s="13">
        <v>1090</v>
      </c>
      <c r="E40" s="13">
        <f>SUM(D40:D40)</f>
        <v>1090</v>
      </c>
      <c r="F40" s="47">
        <v>1090</v>
      </c>
      <c r="G40" s="13">
        <v>1090</v>
      </c>
    </row>
    <row r="41" spans="1:7" ht="12.75">
      <c r="A41" s="45" t="s">
        <v>139</v>
      </c>
      <c r="B41" s="47"/>
      <c r="C41" s="173" t="s">
        <v>385</v>
      </c>
      <c r="D41" s="13">
        <v>0</v>
      </c>
      <c r="E41" s="13">
        <v>18</v>
      </c>
      <c r="F41" s="47">
        <v>18</v>
      </c>
      <c r="G41" s="13">
        <v>0</v>
      </c>
    </row>
    <row r="42" spans="1:7" ht="12.75">
      <c r="A42" s="45" t="s">
        <v>140</v>
      </c>
      <c r="B42" s="47"/>
      <c r="C42" s="173" t="s">
        <v>386</v>
      </c>
      <c r="D42" s="13">
        <v>1210</v>
      </c>
      <c r="E42" s="13">
        <f>SUM(D42:D42)</f>
        <v>1210</v>
      </c>
      <c r="F42" s="47">
        <v>0</v>
      </c>
      <c r="G42" s="13">
        <v>1200</v>
      </c>
    </row>
    <row r="43" spans="1:7" ht="12.75">
      <c r="A43" s="45" t="s">
        <v>142</v>
      </c>
      <c r="B43" s="47"/>
      <c r="C43" s="173" t="s">
        <v>387</v>
      </c>
      <c r="D43" s="13"/>
      <c r="E43" s="13">
        <v>0</v>
      </c>
      <c r="F43" s="47">
        <v>675</v>
      </c>
      <c r="G43" s="13">
        <v>0</v>
      </c>
    </row>
    <row r="44" spans="1:7" ht="12.75">
      <c r="A44" s="45" t="s">
        <v>144</v>
      </c>
      <c r="B44" s="47"/>
      <c r="C44" s="173" t="s">
        <v>388</v>
      </c>
      <c r="D44" s="13">
        <v>650</v>
      </c>
      <c r="E44" s="13">
        <f>SUM(D44:D44)</f>
        <v>650</v>
      </c>
      <c r="F44" s="47">
        <v>648</v>
      </c>
      <c r="G44" s="13">
        <v>648</v>
      </c>
    </row>
    <row r="45" spans="1:7" ht="12.75">
      <c r="A45" s="45" t="s">
        <v>146</v>
      </c>
      <c r="B45" s="47"/>
      <c r="C45" s="173" t="s">
        <v>389</v>
      </c>
      <c r="D45" s="13"/>
      <c r="E45" s="13"/>
      <c r="F45" s="47"/>
      <c r="G45" s="13">
        <v>4248</v>
      </c>
    </row>
    <row r="46" spans="1:7" ht="12.75">
      <c r="A46" s="45" t="s">
        <v>147</v>
      </c>
      <c r="B46" s="174"/>
      <c r="C46" s="175" t="s">
        <v>25</v>
      </c>
      <c r="D46" s="29">
        <f>SUM(D38:D44)</f>
        <v>5180</v>
      </c>
      <c r="E46" s="29">
        <f>SUM(E38:E44)</f>
        <v>5198</v>
      </c>
      <c r="F46" s="29">
        <f>SUM(F38:F44)</f>
        <v>2495</v>
      </c>
      <c r="G46" s="29">
        <f>SUM(G38:G45)</f>
        <v>9250</v>
      </c>
    </row>
  </sheetData>
  <sheetProtection selectLockedCells="1" selectUnlockedCells="1"/>
  <mergeCells count="17">
    <mergeCell ref="G9:G10"/>
    <mergeCell ref="A1:G1"/>
    <mergeCell ref="A2:G2"/>
    <mergeCell ref="A3:E3"/>
    <mergeCell ref="A4:G4"/>
    <mergeCell ref="A5:G5"/>
    <mergeCell ref="A8:G8"/>
    <mergeCell ref="C19:C20"/>
    <mergeCell ref="D19:D20"/>
    <mergeCell ref="E19:E20"/>
    <mergeCell ref="F19:F20"/>
    <mergeCell ref="G19:G20"/>
    <mergeCell ref="A9:B11"/>
    <mergeCell ref="C9:C10"/>
    <mergeCell ref="D9:D10"/>
    <mergeCell ref="E9:E10"/>
    <mergeCell ref="F9:F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POLGÁRMESTERI HIVATAL RÉVFÜLÖP</cp:lastModifiedBy>
  <cp:lastPrinted>2013-02-01T07:35:48Z</cp:lastPrinted>
  <dcterms:created xsi:type="dcterms:W3CDTF">2013-02-01T06:31:16Z</dcterms:created>
  <dcterms:modified xsi:type="dcterms:W3CDTF">2013-02-01T08:45:10Z</dcterms:modified>
  <cp:category/>
  <cp:version/>
  <cp:contentType/>
  <cp:contentStatus/>
</cp:coreProperties>
</file>