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880" windowHeight="8952" activeTab="0"/>
  </bookViews>
  <sheets>
    <sheet name="Ütemterv 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<sst xmlns="http://schemas.openxmlformats.org/spreadsheetml/2006/main" count="37" uniqueCount="37">
  <si>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KŐVÁGÓÖRSI KÖZÖS ÖNKORMÁNYZATI HIVATAL</t>
  </si>
  <si>
    <t>előirányzat-felhasználási ÜTEMTERV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</si>
  <si>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</si>
  <si>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</si>
  <si>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</si>
  <si>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</si>
  <si>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</si>
  <si>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</si>
  <si>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</si>
  <si>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</si>
  <si>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</si>
  <si>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Október</t>
  </si>
  <si>
    <t>Működési bevételek</t>
  </si>
  <si>
    <t>BEVÉTELEK összesen</t>
  </si>
  <si>
    <t>KIADÁSOK összesen</t>
  </si>
  <si>
    <t>B1</t>
  </si>
  <si>
    <t>Működési célú támogatások államháztartáson belülről</t>
  </si>
  <si>
    <t>B4</t>
  </si>
  <si>
    <t>B8</t>
  </si>
  <si>
    <t>Finanszírozási bevételek</t>
  </si>
  <si>
    <t>K1</t>
  </si>
  <si>
    <t>Személyi juttatás</t>
  </si>
  <si>
    <t>K2</t>
  </si>
  <si>
    <t>Munkaadókat terhelő járulékok és szociális hozzájárulási adó</t>
  </si>
  <si>
    <t>Dologi kiadások</t>
  </si>
  <si>
    <t>K3</t>
  </si>
  <si>
    <t>(adatok Ft-ban)</t>
  </si>
  <si>
    <t>K6</t>
  </si>
  <si>
    <t>Működési célú kiadás</t>
  </si>
  <si>
    <t>2019.év</t>
  </si>
  <si>
    <t>Augusztus</t>
  </si>
  <si>
    <t>Szeptember</t>
  </si>
  <si>
    <t>November</t>
  </si>
  <si>
    <t>December</t>
  </si>
  <si>
    <t>Összesen</t>
  </si>
  <si>
    <t>K5</t>
  </si>
  <si>
    <t>Beruházások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</si>
</sst>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  <numFmt numFmtId="166" formatCode="_-* #,##0.0\ _F_t_-;\-* #,##0.0\ _F_t_-;_-* &quot;-&quot;??\ _F_t_-;_-@_-"/>
    <numFmt numFmtId="167" formatCode="_-* #,##0\ _F_t_-;\-* #,##0\ _F_t_-;_-* &quot;-&quot;??\ _F_t_-;_-@_-"/>
  </numFmts>
  <fonts count="45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36"/>
      <name val="Times New Roman"/>
      <family val="1"/>
    </font>
    <font>
      <sz val="10"/>
      <color indexed="36"/>
      <name val="Times New Roman"/>
      <family val="1"/>
    </font>
    <font>
      <sz val="13"/>
      <color indexed="36"/>
      <name val="Times New Roman"/>
      <family val="1"/>
    </font>
    <font>
      <u val="single"/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7030A0"/>
      <name val="Times New Roman"/>
      <family val="1"/>
    </font>
    <font>
      <sz val="10"/>
      <color rgb="FF7030A0"/>
      <name val="Times New Roman"/>
      <family val="1"/>
    </font>
    <font>
      <sz val="13"/>
      <color rgb="FF7030A0"/>
      <name val="Times New Roman"/>
      <family val="1"/>
    </font>
    <font>
      <u val="single"/>
      <sz val="12"/>
      <color rgb="FF7030A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6" fillId="2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7" borderId="7" applyNumberFormat="0" applyFont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3" fontId="42" fillId="0" borderId="0" xfId="0" applyNumberFormat="1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3" fontId="0" fillId="0" borderId="0" xfId="0" applyNumberFormat="1" applyAlignment="1">
      <alignment/>
    </xf>
    <xf numFmtId="167" fontId="0" fillId="0" borderId="0" xfId="46" applyNumberFormat="1" applyFont="1" applyAlignment="1">
      <alignment/>
    </xf>
    <xf numFmtId="167" fontId="1" fillId="0" borderId="0" xfId="46" applyNumberFormat="1" applyFont="1" applyFill="1" applyBorder="1" applyAlignment="1">
      <alignment/>
    </xf>
    <xf numFmtId="167" fontId="41" fillId="0" borderId="0" xfId="46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4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vertical="center" wrapText="1"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 vertical="center"/>
    </xf>
    <xf numFmtId="3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6" xfId="0" applyFont="1" applyBorder="1" applyAlignment="1">
      <alignment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110" zoomScaleNormal="110" zoomScalePageLayoutView="0" workbookViewId="0" topLeftCell="A1">
      <selection activeCell="M17" sqref="M17"/>
    </sheetView>
  </sheetViews>
  <sheetFormatPr defaultColWidth="9.00390625" defaultRowHeight="15.75"/>
  <cols>
    <col min="1" max="1" width="3.75390625" style="0" bestFit="1" customWidth="1"/>
    <col min="2" max="2" width="21.875" style="0" customWidth="1"/>
    <col min="3" max="3" width="8.00390625" style="0" bestFit="1" customWidth="1"/>
    <col min="4" max="4" width="9.75390625" style="0" bestFit="1" customWidth="1"/>
    <col min="5" max="5" width="8.875" style="0" bestFit="1" customWidth="1"/>
    <col min="6" max="6" width="8.50390625" style="0" customWidth="1"/>
    <col min="7" max="8" width="8.875" style="0" bestFit="1" customWidth="1"/>
    <col min="9" max="9" width="8.625" style="0" customWidth="1"/>
    <col min="10" max="10" width="9.00390625" style="0" customWidth="1"/>
    <col min="11" max="11" width="8.875" style="0" bestFit="1" customWidth="1"/>
    <col min="12" max="12" width="8.50390625" style="0" customWidth="1"/>
    <col min="13" max="13" width="8.875" style="0" bestFit="1" customWidth="1"/>
    <col min="14" max="14" width="9.00390625" style="0" customWidth="1"/>
    <col min="15" max="15" width="10.625" style="0" customWidth="1"/>
    <col min="16" max="16" width="11.125" style="0" customWidth="1"/>
  </cols>
  <sheetData>
    <row r="1" spans="1:15" s="2" customFormat="1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" customFormat="1" ht="1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15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s="1" customFormat="1" ht="1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1" customFormat="1" ht="15">
      <c r="A5" s="13" t="s">
        <v>26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s="2" customFormat="1" ht="16.5">
      <c r="A6" s="6"/>
      <c r="B6" s="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7"/>
    </row>
    <row r="7" spans="1:16" s="1" customFormat="1" ht="15">
      <c r="A7" s="16" t="s">
        <v>2</v>
      </c>
      <c r="B7" s="17" t="s">
        <v>3</v>
      </c>
      <c r="C7" s="18" t="s">
        <v>4</v>
      </c>
      <c r="D7" s="18" t="s">
        <v>5</v>
      </c>
      <c r="E7" s="18" t="s">
        <v>6</v>
      </c>
      <c r="F7" s="18" t="s">
        <v>7</v>
      </c>
      <c r="G7" s="18" t="s">
        <v>8</v>
      </c>
      <c r="H7" s="18" t="s">
        <v>9</v>
      </c>
      <c r="I7" s="18" t="s">
        <v>10</v>
      </c>
      <c r="J7" s="18" t="s">
        <v>30</v>
      </c>
      <c r="K7" s="18" t="s">
        <v>31</v>
      </c>
      <c r="L7" s="18" t="s">
        <v>11</v>
      </c>
      <c r="M7" s="18" t="s">
        <v>32</v>
      </c>
      <c r="N7" s="18" t="s">
        <v>33</v>
      </c>
      <c r="O7" s="19" t="s">
        <v>34</v>
      </c>
      <c r="P7" s="9"/>
    </row>
    <row r="8" spans="1:16" s="1" customFormat="1" ht="26.25">
      <c r="A8" s="20" t="s">
        <v>15</v>
      </c>
      <c r="B8" s="21" t="s">
        <v>16</v>
      </c>
      <c r="C8" s="22">
        <v>0</v>
      </c>
      <c r="D8" s="22">
        <v>15000</v>
      </c>
      <c r="E8" s="22">
        <v>10512000</v>
      </c>
      <c r="F8" s="22">
        <v>313263</v>
      </c>
      <c r="G8" s="22">
        <v>3121313</v>
      </c>
      <c r="H8" s="22">
        <v>155000</v>
      </c>
      <c r="I8" s="22">
        <v>1800000</v>
      </c>
      <c r="J8" s="22">
        <v>155000</v>
      </c>
      <c r="K8" s="22">
        <v>155000</v>
      </c>
      <c r="L8" s="22">
        <v>155000</v>
      </c>
      <c r="M8" s="22">
        <v>37203</v>
      </c>
      <c r="N8" s="22">
        <f>15000+1332576</f>
        <v>1347576</v>
      </c>
      <c r="O8" s="23">
        <f>SUM(C8:N8)</f>
        <v>17766355</v>
      </c>
      <c r="P8" s="9"/>
    </row>
    <row r="9" spans="1:16" s="1" customFormat="1" ht="15">
      <c r="A9" s="20" t="s">
        <v>17</v>
      </c>
      <c r="B9" s="24" t="s">
        <v>12</v>
      </c>
      <c r="C9" s="22"/>
      <c r="D9" s="22"/>
      <c r="E9" s="22">
        <v>20000</v>
      </c>
      <c r="F9" s="22">
        <v>200</v>
      </c>
      <c r="G9" s="22">
        <v>20000</v>
      </c>
      <c r="H9" s="22">
        <v>200</v>
      </c>
      <c r="I9" s="22">
        <v>20000</v>
      </c>
      <c r="J9" s="22">
        <f>200+32740</f>
        <v>32940</v>
      </c>
      <c r="K9" s="22">
        <v>20000</v>
      </c>
      <c r="L9" s="22">
        <v>200</v>
      </c>
      <c r="M9" s="22">
        <v>20000</v>
      </c>
      <c r="N9" s="22">
        <v>159</v>
      </c>
      <c r="O9" s="23">
        <f>SUM(C9:N9)</f>
        <v>133699</v>
      </c>
      <c r="P9" s="10"/>
    </row>
    <row r="10" spans="1:16" s="1" customFormat="1" ht="15">
      <c r="A10" s="20" t="s">
        <v>18</v>
      </c>
      <c r="B10" s="24" t="s">
        <v>19</v>
      </c>
      <c r="C10" s="22">
        <v>5289979</v>
      </c>
      <c r="D10" s="22">
        <v>10101270</v>
      </c>
      <c r="E10" s="22">
        <v>10101270</v>
      </c>
      <c r="F10" s="22">
        <v>10101270</v>
      </c>
      <c r="G10" s="22">
        <v>10101270</v>
      </c>
      <c r="H10" s="22">
        <v>10101270</v>
      </c>
      <c r="I10" s="22">
        <v>10101270</v>
      </c>
      <c r="J10" s="22">
        <v>10101270</v>
      </c>
      <c r="K10" s="25">
        <f>10101270+946568</f>
        <v>11047838</v>
      </c>
      <c r="L10" s="22">
        <v>10101270</v>
      </c>
      <c r="M10" s="22">
        <v>10101270</v>
      </c>
      <c r="N10" s="22">
        <v>10101262</v>
      </c>
      <c r="O10" s="23">
        <f>SUM(C10:N10)</f>
        <v>117350509</v>
      </c>
      <c r="P10" s="10"/>
    </row>
    <row r="11" spans="1:16" s="1" customFormat="1" ht="15">
      <c r="A11" s="26"/>
      <c r="B11" s="27" t="s">
        <v>13</v>
      </c>
      <c r="C11" s="28">
        <f>SUM(C8:C10)</f>
        <v>5289979</v>
      </c>
      <c r="D11" s="28">
        <f aca="true" t="shared" si="0" ref="D11:N11">SUM(D8:D10)</f>
        <v>10116270</v>
      </c>
      <c r="E11" s="28">
        <f t="shared" si="0"/>
        <v>20633270</v>
      </c>
      <c r="F11" s="28">
        <f t="shared" si="0"/>
        <v>10414733</v>
      </c>
      <c r="G11" s="28">
        <f t="shared" si="0"/>
        <v>13242583</v>
      </c>
      <c r="H11" s="28">
        <f t="shared" si="0"/>
        <v>10256470</v>
      </c>
      <c r="I11" s="28">
        <f t="shared" si="0"/>
        <v>11921270</v>
      </c>
      <c r="J11" s="28">
        <f t="shared" si="0"/>
        <v>10289210</v>
      </c>
      <c r="K11" s="28">
        <f t="shared" si="0"/>
        <v>11222838</v>
      </c>
      <c r="L11" s="28">
        <f t="shared" si="0"/>
        <v>10256470</v>
      </c>
      <c r="M11" s="28">
        <f t="shared" si="0"/>
        <v>10158473</v>
      </c>
      <c r="N11" s="28">
        <f t="shared" si="0"/>
        <v>11448997</v>
      </c>
      <c r="O11" s="29">
        <f>SUM(O8:O10)</f>
        <v>135250563</v>
      </c>
      <c r="P11" s="9"/>
    </row>
    <row r="12" spans="1:16" s="2" customFormat="1" ht="15">
      <c r="A12" s="3"/>
      <c r="B12" s="4"/>
      <c r="C12" s="5"/>
      <c r="D12" s="5"/>
      <c r="E12" s="5"/>
      <c r="F12" s="5"/>
      <c r="G12" s="5"/>
      <c r="H12" s="5"/>
      <c r="I12" s="5"/>
      <c r="J12" s="12"/>
      <c r="K12" s="12"/>
      <c r="L12" s="5"/>
      <c r="M12" s="5"/>
      <c r="N12" s="5"/>
      <c r="O12" s="5"/>
      <c r="P12" s="11"/>
    </row>
    <row r="13" spans="1:16" s="1" customFormat="1" ht="15">
      <c r="A13" s="30" t="s">
        <v>20</v>
      </c>
      <c r="B13" s="31" t="s">
        <v>21</v>
      </c>
      <c r="C13" s="32">
        <v>7274000</v>
      </c>
      <c r="D13" s="32">
        <v>7274000</v>
      </c>
      <c r="E13" s="32">
        <v>7274000</v>
      </c>
      <c r="F13" s="32">
        <v>7274000</v>
      </c>
      <c r="G13" s="32">
        <v>7274000</v>
      </c>
      <c r="H13" s="32">
        <v>7274000</v>
      </c>
      <c r="I13" s="32">
        <f>6988375+3500000</f>
        <v>10488375</v>
      </c>
      <c r="J13" s="33">
        <f>6988375+575000</f>
        <v>7563375</v>
      </c>
      <c r="K13" s="32">
        <v>7274000</v>
      </c>
      <c r="L13" s="32">
        <f>6988375+5958000</f>
        <v>12946375</v>
      </c>
      <c r="M13" s="32">
        <v>7414000</v>
      </c>
      <c r="N13" s="32">
        <v>7426644</v>
      </c>
      <c r="O13" s="34">
        <f>SUM(C13:N13)</f>
        <v>96756769</v>
      </c>
      <c r="P13" s="10"/>
    </row>
    <row r="14" spans="1:16" s="1" customFormat="1" ht="39">
      <c r="A14" s="20" t="s">
        <v>22</v>
      </c>
      <c r="B14" s="21" t="s">
        <v>23</v>
      </c>
      <c r="C14" s="22">
        <f aca="true" t="shared" si="1" ref="C14:I14">C13*0.195</f>
        <v>1418430</v>
      </c>
      <c r="D14" s="22">
        <f t="shared" si="1"/>
        <v>1418430</v>
      </c>
      <c r="E14" s="22">
        <f t="shared" si="1"/>
        <v>1418430</v>
      </c>
      <c r="F14" s="22">
        <f t="shared" si="1"/>
        <v>1418430</v>
      </c>
      <c r="G14" s="22">
        <f t="shared" si="1"/>
        <v>1418430</v>
      </c>
      <c r="H14" s="22">
        <f t="shared" si="1"/>
        <v>1418430</v>
      </c>
      <c r="I14" s="22">
        <f t="shared" si="1"/>
        <v>2045233.125</v>
      </c>
      <c r="J14" s="25">
        <f>1424302+119128</f>
        <v>1543430</v>
      </c>
      <c r="K14" s="22">
        <f>K13*0.195</f>
        <v>1418430</v>
      </c>
      <c r="L14" s="22">
        <f>L13*0.195</f>
        <v>2524543.125</v>
      </c>
      <c r="M14" s="22">
        <f>M13*0.195</f>
        <v>1445730</v>
      </c>
      <c r="N14" s="22">
        <f>N13*0.195</f>
        <v>1448195.58</v>
      </c>
      <c r="O14" s="23">
        <f>SUM(C14:N14)</f>
        <v>18936141.83</v>
      </c>
      <c r="P14" s="10"/>
    </row>
    <row r="15" spans="1:16" s="1" customFormat="1" ht="15">
      <c r="A15" s="20" t="s">
        <v>25</v>
      </c>
      <c r="B15" s="24" t="s">
        <v>24</v>
      </c>
      <c r="C15" s="22">
        <v>1270000</v>
      </c>
      <c r="D15" s="22">
        <v>1310000</v>
      </c>
      <c r="E15" s="22">
        <v>1282400</v>
      </c>
      <c r="F15" s="22">
        <v>1282400</v>
      </c>
      <c r="G15" s="22">
        <f>1082400+318626</f>
        <v>1401026</v>
      </c>
      <c r="H15" s="22">
        <v>1282400</v>
      </c>
      <c r="I15" s="22">
        <v>1282400</v>
      </c>
      <c r="J15" s="22">
        <f>1582400+252440</f>
        <v>1834840</v>
      </c>
      <c r="K15" s="22">
        <v>1282400</v>
      </c>
      <c r="L15" s="22">
        <v>1114976</v>
      </c>
      <c r="M15" s="22">
        <v>1282400</v>
      </c>
      <c r="N15" s="22">
        <v>1232410</v>
      </c>
      <c r="O15" s="23">
        <f>SUM(C15:N15)</f>
        <v>15857652</v>
      </c>
      <c r="P15" s="10"/>
    </row>
    <row r="16" spans="1:16" s="1" customFormat="1" ht="15">
      <c r="A16" s="20" t="s">
        <v>35</v>
      </c>
      <c r="B16" s="24" t="s">
        <v>28</v>
      </c>
      <c r="C16" s="22">
        <v>0</v>
      </c>
      <c r="D16" s="22">
        <v>550000</v>
      </c>
      <c r="E16" s="22">
        <v>0</v>
      </c>
      <c r="F16" s="22">
        <v>0</v>
      </c>
      <c r="G16" s="22">
        <v>550000</v>
      </c>
      <c r="H16" s="22">
        <v>0</v>
      </c>
      <c r="I16" s="22">
        <v>0</v>
      </c>
      <c r="J16" s="22">
        <v>550000</v>
      </c>
      <c r="K16" s="22">
        <v>0</v>
      </c>
      <c r="L16" s="22">
        <v>0</v>
      </c>
      <c r="M16" s="22">
        <v>550000</v>
      </c>
      <c r="N16" s="22"/>
      <c r="O16" s="23">
        <f>SUM(C16:N16)</f>
        <v>2200000</v>
      </c>
      <c r="P16" s="10"/>
    </row>
    <row r="17" spans="1:16" s="1" customFormat="1" ht="15">
      <c r="A17" s="20" t="s">
        <v>27</v>
      </c>
      <c r="B17" s="24" t="s">
        <v>36</v>
      </c>
      <c r="C17" s="22"/>
      <c r="D17" s="22"/>
      <c r="E17" s="22">
        <v>50000</v>
      </c>
      <c r="F17" s="22"/>
      <c r="G17" s="22"/>
      <c r="H17" s="22"/>
      <c r="I17" s="22"/>
      <c r="J17" s="22"/>
      <c r="K17" s="22">
        <v>150000</v>
      </c>
      <c r="L17" s="22">
        <v>300000</v>
      </c>
      <c r="M17" s="22">
        <v>250000</v>
      </c>
      <c r="N17" s="22">
        <v>750000</v>
      </c>
      <c r="O17" s="23">
        <f>SUM(C17:N17)</f>
        <v>1500000</v>
      </c>
      <c r="P17" s="10"/>
    </row>
    <row r="18" spans="1:16" s="1" customFormat="1" ht="15">
      <c r="A18" s="35"/>
      <c r="B18" s="27" t="s">
        <v>14</v>
      </c>
      <c r="C18" s="28">
        <f>SUM(C13:C16)</f>
        <v>9962430</v>
      </c>
      <c r="D18" s="28">
        <f aca="true" t="shared" si="2" ref="D18:N18">SUM(D13:D16)</f>
        <v>10552430</v>
      </c>
      <c r="E18" s="28">
        <f>SUM(E13:E17)</f>
        <v>10024830</v>
      </c>
      <c r="F18" s="28">
        <f t="shared" si="2"/>
        <v>9974830</v>
      </c>
      <c r="G18" s="28">
        <f t="shared" si="2"/>
        <v>10643456</v>
      </c>
      <c r="H18" s="28">
        <f t="shared" si="2"/>
        <v>9974830</v>
      </c>
      <c r="I18" s="28">
        <f t="shared" si="2"/>
        <v>13816008.125</v>
      </c>
      <c r="J18" s="28">
        <f t="shared" si="2"/>
        <v>11491645</v>
      </c>
      <c r="K18" s="28">
        <f>SUM(K13:K17)</f>
        <v>10124830</v>
      </c>
      <c r="L18" s="28">
        <f t="shared" si="2"/>
        <v>16585894.125</v>
      </c>
      <c r="M18" s="28">
        <f>SUM(M13:M17)</f>
        <v>10942130</v>
      </c>
      <c r="N18" s="28">
        <f t="shared" si="2"/>
        <v>10107249.58</v>
      </c>
      <c r="O18" s="29">
        <f>SUM(O13:O17)</f>
        <v>135250562.82999998</v>
      </c>
      <c r="P18" s="9"/>
    </row>
    <row r="19" spans="1:15" s="2" customFormat="1" ht="15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4:15" ht="15">
      <c r="N20" s="8"/>
      <c r="O20" s="8"/>
    </row>
  </sheetData>
  <sheetProtection/>
  <mergeCells count="6">
    <mergeCell ref="A5:O5"/>
    <mergeCell ref="C6:N6"/>
    <mergeCell ref="A1:O1"/>
    <mergeCell ref="A2:O2"/>
    <mergeCell ref="A3:O3"/>
    <mergeCell ref="A4:O4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Kékkút</dc:creator>
  <cp:keywords/>
  <dc:description/>
  <cp:lastModifiedBy>User</cp:lastModifiedBy>
  <cp:lastPrinted>2019-12-06T10:49:02Z</cp:lastPrinted>
  <dcterms:created xsi:type="dcterms:W3CDTF">2014-09-05T08:32:02Z</dcterms:created>
  <dcterms:modified xsi:type="dcterms:W3CDTF">2019-12-06T10:49:03Z</dcterms:modified>
  <cp:category/>
  <cp:version/>
  <cp:contentType/>
  <cp:contentStatus/>
</cp:coreProperties>
</file>