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62" activeTab="2"/>
  </bookViews>
  <sheets>
    <sheet name="ütemterv" sheetId="1" r:id="rId1"/>
    <sheet name="közvetett támogatások" sheetId="2" r:id="rId2"/>
    <sheet name="Tájékoztatási kötelezettség" sheetId="3" r:id="rId3"/>
  </sheets>
  <definedNames/>
  <calcPr fullCalcOnLoad="1"/>
</workbook>
</file>

<file path=xl/sharedStrings.xml><?xml version="1.0" encoding="utf-8"?>
<sst xmlns="http://schemas.openxmlformats.org/spreadsheetml/2006/main" count="127" uniqueCount="92">
  <si>
    <t>RÉVFÜLÖP NAGYKÖZSÉG ÖNKORMÁNYZATA</t>
  </si>
  <si>
    <t>(adatok  Ft-ban)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</si>
  <si>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</si>
  <si>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</si>
  <si>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</si>
  <si>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</si>
  <si>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</si>
  <si>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</si>
  <si>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</si>
  <si>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</si>
  <si>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</si>
  <si>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</si>
  <si>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</si>
  <si>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</si>
  <si>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</si>
  <si>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</si>
  <si>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</si>
  <si>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B1</t>
  </si>
  <si>
    <t>Működési célú támogatás</t>
  </si>
  <si>
    <t>B3</t>
  </si>
  <si>
    <t>Közhatalmi bevételek</t>
  </si>
  <si>
    <t>B4</t>
  </si>
  <si>
    <t>Működési bevételek</t>
  </si>
  <si>
    <t>B6</t>
  </si>
  <si>
    <t>Működési c. átvett pénzeszk.</t>
  </si>
  <si>
    <t>B2</t>
  </si>
  <si>
    <t>Felhalmozási célú támogatás</t>
  </si>
  <si>
    <t>B5</t>
  </si>
  <si>
    <t>Felhalmozási bevételek</t>
  </si>
  <si>
    <t>B7</t>
  </si>
  <si>
    <t>Felhalmozási c. átvett pénzeszk.</t>
  </si>
  <si>
    <t>B8</t>
  </si>
  <si>
    <t>Finanszírozási bevételek</t>
  </si>
  <si>
    <t>BEVÉTELEK összesen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</si>
  <si>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</si>
  <si>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</si>
  <si>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</si>
  <si>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</si>
  <si>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</si>
  <si>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</si>
  <si>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</si>
  <si>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Ellátottak pénzbeli juttatásai</t>
  </si>
  <si>
    <t>K5</t>
  </si>
  <si>
    <t>Egyéb működési célú kiad.</t>
  </si>
  <si>
    <t>K6</t>
  </si>
  <si>
    <t>Beruházások</t>
  </si>
  <si>
    <t>K7</t>
  </si>
  <si>
    <t>Felújítások</t>
  </si>
  <si>
    <t xml:space="preserve">K8 </t>
  </si>
  <si>
    <t>Egyéb felhalm.célú kiadások</t>
  </si>
  <si>
    <t>K9</t>
  </si>
  <si>
    <t>Finanszírozási kiadások</t>
  </si>
  <si>
    <t>KIADÁSOK összesen</t>
  </si>
  <si>
    <t>Kedvezmény összege ( Ft)</t>
  </si>
  <si>
    <t>Mentesség összege ( Ft)</t>
  </si>
  <si>
    <t>Összesen Ft)</t>
  </si>
  <si>
    <t>Telekadó</t>
  </si>
  <si>
    <t>0</t>
  </si>
  <si>
    <t>Építményadó</t>
  </si>
  <si>
    <t>Iparűzési adó</t>
  </si>
  <si>
    <t>Gépjárműadó</t>
  </si>
  <si>
    <t>("7"-es környezetvédelmi osztályba tartozó gépjármű)</t>
  </si>
  <si>
    <t>("10"-es környezetvédelmi osztályba tartozó gépjármű)</t>
  </si>
  <si>
    <t>(mozgáskorlátozott személy szállításához használt gépjármű)</t>
  </si>
  <si>
    <t xml:space="preserve">Összesen </t>
  </si>
  <si>
    <t>Tájékoztatási kötelezettség az  Áht. 29/A § szerinti költségvetési évet követő 3 év keretszámai</t>
  </si>
  <si>
    <t>2018.</t>
  </si>
  <si>
    <t>2019.</t>
  </si>
  <si>
    <t>Működési bevételek összesen:</t>
  </si>
  <si>
    <t>Működési célú támogatások államháztartáson belülről</t>
  </si>
  <si>
    <t>Működési célú átvett pénzeszközök</t>
  </si>
  <si>
    <t>Felhalmozási bevételek összesen:</t>
  </si>
  <si>
    <t>Felhalmozási célú támogatások államháztartáson belülről</t>
  </si>
  <si>
    <t>Felhalmozási célú átvett pénzeszközök</t>
  </si>
  <si>
    <t>BEVÉTELEK összesen:</t>
  </si>
  <si>
    <t>Működési kiadások összesen:</t>
  </si>
  <si>
    <t>Munkaadót terhelő járulékok és szociális hozzájárulási adó</t>
  </si>
  <si>
    <t>Egyéb működési célú kiadások</t>
  </si>
  <si>
    <t>Felhalmozási kiadások összesen:</t>
  </si>
  <si>
    <t>K8</t>
  </si>
  <si>
    <t>Egyéb felhalmozási célú kiadások</t>
  </si>
  <si>
    <t>KIADÁSOK összesen:</t>
  </si>
  <si>
    <t>2022. év</t>
  </si>
  <si>
    <t>2023. év</t>
  </si>
  <si>
    <t>2020.</t>
  </si>
  <si>
    <t>2021.</t>
  </si>
  <si>
    <t>2021.év</t>
  </si>
  <si>
    <t>2024. év</t>
  </si>
  <si>
    <t>2021. évi KÖZVETETT TÁMOGATÁSOK</t>
  </si>
  <si>
    <t>módosított előirányzat-felhasználási ÜTEMTERV</t>
  </si>
  <si>
    <t>2021. eredeti előirányzat</t>
  </si>
  <si>
    <t>2021. módosított előirányzat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</si>
</sst>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[$-40E]yyyy\.\ mmmm\ d\.\,\ dddd"/>
    <numFmt numFmtId="170" formatCode="0.0"/>
  </numFmts>
  <fonts count="51">
    <font>
      <sz val="12"/>
      <name val="Times New Roman"/>
      <family val="1"/>
    </font>
    <font>
      <sz val="10"/>
      <name val="Arial"/>
      <family val="0"/>
    </font>
    <font>
      <sz val="13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>
      <alignment/>
      <protection/>
    </xf>
    <xf numFmtId="0" fontId="3" fillId="0" borderId="0" xfId="54" applyFont="1">
      <alignment/>
      <protection/>
    </xf>
    <xf numFmtId="0" fontId="0" fillId="0" borderId="0" xfId="54" applyFont="1" applyAlignment="1">
      <alignment horizontal="center"/>
      <protection/>
    </xf>
    <xf numFmtId="0" fontId="6" fillId="0" borderId="0" xfId="54" applyFont="1" applyBorder="1">
      <alignment/>
      <protection/>
    </xf>
    <xf numFmtId="0" fontId="6" fillId="0" borderId="0" xfId="54" applyFont="1" applyBorder="1" applyAlignment="1">
      <alignment horizontal="right"/>
      <protection/>
    </xf>
    <xf numFmtId="0" fontId="6" fillId="0" borderId="0" xfId="54" applyFont="1">
      <alignment/>
      <protection/>
    </xf>
    <xf numFmtId="49" fontId="6" fillId="0" borderId="0" xfId="54" applyNumberFormat="1" applyFont="1" applyAlignment="1">
      <alignment horizontal="right"/>
      <protection/>
    </xf>
    <xf numFmtId="3" fontId="6" fillId="0" borderId="0" xfId="54" applyNumberFormat="1" applyFont="1" applyAlignment="1">
      <alignment horizontal="right"/>
      <protection/>
    </xf>
    <xf numFmtId="3" fontId="7" fillId="0" borderId="0" xfId="54" applyNumberFormat="1" applyFont="1" applyAlignment="1">
      <alignment horizontal="right"/>
      <protection/>
    </xf>
    <xf numFmtId="0" fontId="0" fillId="0" borderId="0" xfId="54" applyFont="1" applyAlignment="1">
      <alignment/>
      <protection/>
    </xf>
    <xf numFmtId="0" fontId="6" fillId="0" borderId="0" xfId="54" applyFont="1" applyAlignment="1">
      <alignment/>
      <protection/>
    </xf>
    <xf numFmtId="49" fontId="4" fillId="0" borderId="0" xfId="54" applyNumberFormat="1" applyFont="1" applyAlignment="1">
      <alignment horizontal="right"/>
      <protection/>
    </xf>
    <xf numFmtId="3" fontId="6" fillId="0" borderId="0" xfId="54" applyNumberFormat="1" applyFont="1">
      <alignment/>
      <protection/>
    </xf>
    <xf numFmtId="0" fontId="0" fillId="0" borderId="10" xfId="54" applyFont="1" applyBorder="1">
      <alignment/>
      <protection/>
    </xf>
    <xf numFmtId="3" fontId="6" fillId="0" borderId="10" xfId="54" applyNumberFormat="1" applyFont="1" applyBorder="1" applyAlignment="1">
      <alignment horizontal="right"/>
      <protection/>
    </xf>
    <xf numFmtId="0" fontId="0" fillId="0" borderId="0" xfId="54" applyFont="1" applyBorder="1">
      <alignment/>
      <protection/>
    </xf>
    <xf numFmtId="3" fontId="5" fillId="0" borderId="0" xfId="54" applyNumberFormat="1" applyFont="1" applyBorder="1" applyAlignment="1">
      <alignment horizontal="right" vertical="top" wrapText="1"/>
      <protection/>
    </xf>
    <xf numFmtId="3" fontId="6" fillId="0" borderId="0" xfId="54" applyNumberFormat="1" applyFont="1" applyBorder="1" applyAlignment="1">
      <alignment horizontal="right" vertical="top" wrapText="1"/>
      <protection/>
    </xf>
    <xf numFmtId="3" fontId="4" fillId="0" borderId="0" xfId="54" applyNumberFormat="1" applyFont="1" applyBorder="1" applyAlignment="1">
      <alignment horizontal="right" wrapText="1"/>
      <protection/>
    </xf>
    <xf numFmtId="3" fontId="6" fillId="0" borderId="0" xfId="54" applyNumberFormat="1" applyFont="1" applyBorder="1" applyAlignment="1">
      <alignment horizontal="right"/>
      <protection/>
    </xf>
    <xf numFmtId="0" fontId="0" fillId="0" borderId="0" xfId="54" applyFont="1" applyBorder="1" applyAlignment="1">
      <alignment horizontal="center"/>
      <protection/>
    </xf>
    <xf numFmtId="0" fontId="9" fillId="0" borderId="11" xfId="54" applyFont="1" applyBorder="1" applyAlignment="1">
      <alignment/>
      <protection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left"/>
    </xf>
    <xf numFmtId="3" fontId="10" fillId="0" borderId="11" xfId="54" applyNumberFormat="1" applyFont="1" applyBorder="1">
      <alignment/>
      <protection/>
    </xf>
    <xf numFmtId="0" fontId="10" fillId="0" borderId="11" xfId="54" applyFont="1" applyBorder="1" applyAlignment="1">
      <alignment horizontal="right" vertical="center"/>
      <protection/>
    </xf>
    <xf numFmtId="3" fontId="9" fillId="0" borderId="11" xfId="54" applyNumberFormat="1" applyFont="1" applyBorder="1">
      <alignment/>
      <protection/>
    </xf>
    <xf numFmtId="0" fontId="10" fillId="0" borderId="11" xfId="54" applyFont="1" applyBorder="1" applyAlignment="1">
      <alignment vertical="center"/>
      <protection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13" fillId="33" borderId="12" xfId="0" applyNumberFormat="1" applyFont="1" applyFill="1" applyBorder="1" applyAlignment="1">
      <alignment horizontal="right"/>
    </xf>
    <xf numFmtId="3" fontId="13" fillId="33" borderId="13" xfId="0" applyNumberFormat="1" applyFont="1" applyFill="1" applyBorder="1" applyAlignment="1">
      <alignment horizontal="right"/>
    </xf>
    <xf numFmtId="3" fontId="13" fillId="33" borderId="14" xfId="0" applyNumberFormat="1" applyFont="1" applyFill="1" applyBorder="1" applyAlignment="1">
      <alignment horizontal="right"/>
    </xf>
    <xf numFmtId="0" fontId="15" fillId="0" borderId="12" xfId="0" applyFont="1" applyBorder="1" applyAlignment="1">
      <alignment vertical="center"/>
    </xf>
    <xf numFmtId="0" fontId="15" fillId="0" borderId="12" xfId="0" applyFont="1" applyBorder="1" applyAlignment="1">
      <alignment horizontal="left" vertical="center" wrapText="1"/>
    </xf>
    <xf numFmtId="3" fontId="15" fillId="0" borderId="12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vertical="center"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left"/>
    </xf>
    <xf numFmtId="3" fontId="15" fillId="0" borderId="12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3" fontId="14" fillId="33" borderId="13" xfId="0" applyNumberFormat="1" applyFont="1" applyFill="1" applyBorder="1" applyAlignment="1">
      <alignment/>
    </xf>
    <xf numFmtId="3" fontId="15" fillId="0" borderId="12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5" fillId="0" borderId="12" xfId="0" applyFont="1" applyBorder="1" applyAlignment="1">
      <alignment horizontal="justify"/>
    </xf>
    <xf numFmtId="3" fontId="11" fillId="0" borderId="14" xfId="46" applyNumberFormat="1" applyFont="1" applyBorder="1" applyAlignment="1">
      <alignment vertical="center"/>
    </xf>
    <xf numFmtId="168" fontId="11" fillId="0" borderId="0" xfId="0" applyNumberFormat="1" applyFont="1" applyAlignment="1">
      <alignment/>
    </xf>
    <xf numFmtId="3" fontId="11" fillId="0" borderId="14" xfId="46" applyNumberFormat="1" applyFont="1" applyBorder="1" applyAlignment="1">
      <alignment/>
    </xf>
    <xf numFmtId="3" fontId="11" fillId="0" borderId="15" xfId="46" applyNumberFormat="1" applyFont="1" applyBorder="1" applyAlignment="1">
      <alignment/>
    </xf>
    <xf numFmtId="3" fontId="11" fillId="0" borderId="0" xfId="46" applyNumberFormat="1" applyFont="1" applyFill="1" applyBorder="1" applyAlignment="1">
      <alignment/>
    </xf>
    <xf numFmtId="3" fontId="11" fillId="0" borderId="0" xfId="46" applyNumberFormat="1" applyFont="1" applyBorder="1" applyAlignment="1">
      <alignment/>
    </xf>
    <xf numFmtId="3" fontId="13" fillId="33" borderId="14" xfId="46" applyNumberFormat="1" applyFont="1" applyFill="1" applyBorder="1" applyAlignment="1">
      <alignment/>
    </xf>
    <xf numFmtId="0" fontId="6" fillId="0" borderId="0" xfId="54" applyNumberFormat="1" applyFont="1" applyAlignment="1">
      <alignment horizontal="right"/>
      <protection/>
    </xf>
    <xf numFmtId="0" fontId="9" fillId="0" borderId="11" xfId="54" applyFont="1" applyBorder="1" applyAlignment="1">
      <alignment horizontal="center"/>
      <protection/>
    </xf>
    <xf numFmtId="0" fontId="6" fillId="0" borderId="10" xfId="54" applyFont="1" applyBorder="1" applyAlignment="1">
      <alignment horizontal="center"/>
      <protection/>
    </xf>
    <xf numFmtId="3" fontId="8" fillId="0" borderId="10" xfId="54" applyNumberFormat="1" applyFont="1" applyBorder="1" applyAlignment="1">
      <alignment horizontal="center" vertical="top" wrapText="1"/>
      <protection/>
    </xf>
    <xf numFmtId="3" fontId="8" fillId="0" borderId="10" xfId="54" applyNumberFormat="1" applyFont="1" applyBorder="1" applyAlignment="1">
      <alignment horizontal="center" wrapText="1"/>
      <protection/>
    </xf>
    <xf numFmtId="0" fontId="6" fillId="0" borderId="0" xfId="54" applyFont="1" applyAlignment="1">
      <alignment horizontal="center"/>
      <protection/>
    </xf>
    <xf numFmtId="0" fontId="10" fillId="0" borderId="16" xfId="54" applyFont="1" applyBorder="1" applyAlignment="1">
      <alignment horizontal="center" vertical="center"/>
      <protection/>
    </xf>
    <xf numFmtId="0" fontId="10" fillId="0" borderId="17" xfId="54" applyFont="1" applyBorder="1" applyAlignment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0" fontId="10" fillId="0" borderId="18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0" fontId="6" fillId="0" borderId="10" xfId="54" applyFont="1" applyBorder="1" applyAlignment="1">
      <alignment horizontal="center"/>
      <protection/>
    </xf>
    <xf numFmtId="0" fontId="13" fillId="0" borderId="12" xfId="0" applyFont="1" applyBorder="1" applyAlignment="1">
      <alignment horizontal="center" wrapText="1"/>
    </xf>
    <xf numFmtId="0" fontId="14" fillId="33" borderId="13" xfId="0" applyFont="1" applyFill="1" applyBorder="1" applyAlignment="1">
      <alignment horizontal="left"/>
    </xf>
    <xf numFmtId="0" fontId="14" fillId="33" borderId="19" xfId="0" applyFont="1" applyFill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33" borderId="12" xfId="0" applyFont="1" applyFill="1" applyBorder="1" applyAlignment="1">
      <alignment/>
    </xf>
    <xf numFmtId="0" fontId="14" fillId="33" borderId="12" xfId="0" applyFont="1" applyFill="1" applyBorder="1" applyAlignment="1">
      <alignment horizontal="left"/>
    </xf>
    <xf numFmtId="0" fontId="11" fillId="0" borderId="0" xfId="0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9" fillId="0" borderId="11" xfId="54" applyFont="1" applyBorder="1" applyAlignment="1">
      <alignment horizontal="left" vertical="center"/>
      <protection/>
    </xf>
    <xf numFmtId="0" fontId="15" fillId="0" borderId="12" xfId="0" applyFont="1" applyBorder="1" applyAlignment="1">
      <alignment horizontal="left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2010. évi költségvetés mellék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4">
      <selection activeCell="B27" sqref="B27"/>
    </sheetView>
  </sheetViews>
  <sheetFormatPr defaultColWidth="9.00390625" defaultRowHeight="15.75"/>
  <cols>
    <col min="1" max="1" width="2.875" style="1" customWidth="1"/>
    <col min="2" max="2" width="21.125" style="1" customWidth="1"/>
    <col min="3" max="3" width="8.875" style="2" customWidth="1"/>
    <col min="4" max="4" width="7.875" style="2" customWidth="1"/>
    <col min="5" max="5" width="9.00390625" style="2" customWidth="1"/>
    <col min="6" max="6" width="9.25390625" style="2" customWidth="1"/>
    <col min="7" max="8" width="8.375" style="2" bestFit="1" customWidth="1"/>
    <col min="9" max="14" width="7.875" style="2" customWidth="1"/>
    <col min="15" max="15" width="9.00390625" style="2" customWidth="1"/>
    <col min="16" max="16384" width="9.00390625" style="2" customWidth="1"/>
  </cols>
  <sheetData>
    <row r="1" spans="1:15" s="1" customFormat="1" ht="15.7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1" customFormat="1" ht="15.75">
      <c r="A2" s="74" t="s">
        <v>86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1" customFormat="1" ht="15.75">
      <c r="A3" s="74" t="s">
        <v>89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s="1" customFormat="1" ht="15.75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s="3" customFormat="1" ht="16.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s="1" customFormat="1" ht="15.75">
      <c r="A6" s="23" t="s">
        <v>2</v>
      </c>
      <c r="B6" s="65" t="s">
        <v>3</v>
      </c>
      <c r="C6" s="23" t="s">
        <v>4</v>
      </c>
      <c r="D6" s="23" t="s">
        <v>5</v>
      </c>
      <c r="E6" s="23" t="s">
        <v>6</v>
      </c>
      <c r="F6" s="23" t="s">
        <v>7</v>
      </c>
      <c r="G6" s="23" t="s">
        <v>8</v>
      </c>
      <c r="H6" s="23" t="s">
        <v>9</v>
      </c>
      <c r="I6" s="23" t="s">
        <v>10</v>
      </c>
      <c r="J6" s="23" t="s">
        <v>11</v>
      </c>
      <c r="K6" s="23" t="s">
        <v>12</v>
      </c>
      <c r="L6" s="23" t="s">
        <v>13</v>
      </c>
      <c r="M6" s="23" t="s">
        <v>14</v>
      </c>
      <c r="N6" s="23" t="s">
        <v>15</v>
      </c>
      <c r="O6" s="23" t="s">
        <v>16</v>
      </c>
    </row>
    <row r="7" spans="1:15" s="1" customFormat="1" ht="15.75">
      <c r="A7" s="24" t="s">
        <v>17</v>
      </c>
      <c r="B7" s="25" t="s">
        <v>18</v>
      </c>
      <c r="C7" s="26">
        <v>9500197</v>
      </c>
      <c r="D7" s="26">
        <v>9500197</v>
      </c>
      <c r="E7" s="26">
        <v>9500197</v>
      </c>
      <c r="F7" s="26">
        <v>9500197</v>
      </c>
      <c r="G7" s="26">
        <v>9500197</v>
      </c>
      <c r="H7" s="26">
        <v>9500197</v>
      </c>
      <c r="I7" s="26">
        <v>9500197</v>
      </c>
      <c r="J7" s="26">
        <v>9500197</v>
      </c>
      <c r="K7" s="26">
        <v>11814647</v>
      </c>
      <c r="L7" s="26">
        <v>9500197</v>
      </c>
      <c r="M7" s="26">
        <v>9500197</v>
      </c>
      <c r="N7" s="26">
        <v>9500197</v>
      </c>
      <c r="O7" s="26">
        <f aca="true" t="shared" si="0" ref="O7:O14">SUM(C7:N7)</f>
        <v>116316814</v>
      </c>
    </row>
    <row r="8" spans="1:15" s="1" customFormat="1" ht="15.75">
      <c r="A8" s="24" t="s">
        <v>19</v>
      </c>
      <c r="B8" s="25" t="s">
        <v>20</v>
      </c>
      <c r="C8" s="26">
        <v>1000000</v>
      </c>
      <c r="D8" s="26">
        <v>2000000</v>
      </c>
      <c r="E8" s="26">
        <v>31000000</v>
      </c>
      <c r="F8" s="26">
        <v>6500000</v>
      </c>
      <c r="G8" s="26">
        <v>6000000</v>
      </c>
      <c r="H8" s="26">
        <v>12000000</v>
      </c>
      <c r="I8" s="26">
        <v>8000000</v>
      </c>
      <c r="J8" s="26">
        <v>7000000</v>
      </c>
      <c r="K8" s="26">
        <v>22314182</v>
      </c>
      <c r="L8" s="26">
        <v>6000000</v>
      </c>
      <c r="M8" s="26">
        <v>4500000</v>
      </c>
      <c r="N8" s="26">
        <v>4500000</v>
      </c>
      <c r="O8" s="26">
        <f t="shared" si="0"/>
        <v>110814182</v>
      </c>
    </row>
    <row r="9" spans="1:15" s="1" customFormat="1" ht="15.75">
      <c r="A9" s="24" t="s">
        <v>21</v>
      </c>
      <c r="B9" s="25" t="s">
        <v>22</v>
      </c>
      <c r="C9" s="26">
        <v>6155183</v>
      </c>
      <c r="D9" s="26">
        <v>6155183</v>
      </c>
      <c r="E9" s="26">
        <v>16155183</v>
      </c>
      <c r="F9" s="26">
        <v>16155183</v>
      </c>
      <c r="G9" s="26">
        <v>20000000</v>
      </c>
      <c r="H9" s="26">
        <v>20000000</v>
      </c>
      <c r="I9" s="26">
        <v>20000000</v>
      </c>
      <c r="J9" s="26">
        <v>23844814</v>
      </c>
      <c r="K9" s="26">
        <v>5020905</v>
      </c>
      <c r="L9" s="26">
        <v>20618799</v>
      </c>
      <c r="M9" s="26">
        <v>16155183</v>
      </c>
      <c r="N9" s="26">
        <v>16155183</v>
      </c>
      <c r="O9" s="26">
        <f t="shared" si="0"/>
        <v>186415616</v>
      </c>
    </row>
    <row r="10" spans="1:15" s="1" customFormat="1" ht="15.75">
      <c r="A10" s="24" t="s">
        <v>23</v>
      </c>
      <c r="B10" s="25" t="s">
        <v>24</v>
      </c>
      <c r="C10" s="26"/>
      <c r="D10" s="26"/>
      <c r="E10" s="26"/>
      <c r="F10" s="26"/>
      <c r="G10" s="26"/>
      <c r="H10" s="26">
        <v>200000</v>
      </c>
      <c r="I10" s="26"/>
      <c r="J10" s="26"/>
      <c r="K10" s="26"/>
      <c r="L10" s="26"/>
      <c r="M10" s="26">
        <v>3212200</v>
      </c>
      <c r="N10" s="26"/>
      <c r="O10" s="26">
        <f t="shared" si="0"/>
        <v>3412200</v>
      </c>
    </row>
    <row r="11" spans="1:15" s="1" customFormat="1" ht="15.75">
      <c r="A11" s="24" t="s">
        <v>25</v>
      </c>
      <c r="B11" s="25" t="s">
        <v>26</v>
      </c>
      <c r="C11" s="26"/>
      <c r="D11" s="26"/>
      <c r="E11" s="26"/>
      <c r="F11" s="26"/>
      <c r="G11" s="26"/>
      <c r="H11" s="26"/>
      <c r="I11" s="26">
        <f>17015464+5986653</f>
        <v>23002117</v>
      </c>
      <c r="J11" s="26"/>
      <c r="K11" s="26">
        <v>2351764</v>
      </c>
      <c r="L11" s="26">
        <v>5000000</v>
      </c>
      <c r="M11" s="26">
        <v>13000000</v>
      </c>
      <c r="N11" s="26"/>
      <c r="O11" s="26">
        <f t="shared" si="0"/>
        <v>43353881</v>
      </c>
    </row>
    <row r="12" spans="1:15" s="1" customFormat="1" ht="15.75">
      <c r="A12" s="24" t="s">
        <v>27</v>
      </c>
      <c r="B12" s="25" t="s">
        <v>28</v>
      </c>
      <c r="C12" s="26">
        <v>50000</v>
      </c>
      <c r="D12" s="26">
        <v>50000</v>
      </c>
      <c r="E12" s="26">
        <v>50000</v>
      </c>
      <c r="F12" s="26">
        <v>50000</v>
      </c>
      <c r="G12" s="26">
        <v>50000</v>
      </c>
      <c r="H12" s="26">
        <v>50000</v>
      </c>
      <c r="I12" s="26">
        <v>50000</v>
      </c>
      <c r="J12" s="26">
        <v>50000</v>
      </c>
      <c r="K12" s="26">
        <v>50000</v>
      </c>
      <c r="L12" s="26">
        <v>50000</v>
      </c>
      <c r="M12" s="26">
        <v>50000</v>
      </c>
      <c r="N12" s="26">
        <v>50000</v>
      </c>
      <c r="O12" s="26">
        <f t="shared" si="0"/>
        <v>600000</v>
      </c>
    </row>
    <row r="13" spans="1:15" s="1" customFormat="1" ht="15.75">
      <c r="A13" s="24" t="s">
        <v>29</v>
      </c>
      <c r="B13" s="25" t="s">
        <v>30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v>280670</v>
      </c>
      <c r="M13" s="26"/>
      <c r="N13" s="26"/>
      <c r="O13" s="26">
        <f t="shared" si="0"/>
        <v>280670</v>
      </c>
    </row>
    <row r="14" spans="1:15" s="1" customFormat="1" ht="15.75">
      <c r="A14" s="24" t="s">
        <v>31</v>
      </c>
      <c r="B14" s="25" t="s">
        <v>32</v>
      </c>
      <c r="C14" s="26">
        <v>175590164</v>
      </c>
      <c r="D14" s="26">
        <v>588188</v>
      </c>
      <c r="E14" s="26">
        <v>588188</v>
      </c>
      <c r="F14" s="26">
        <v>588188</v>
      </c>
      <c r="G14" s="26">
        <v>588188</v>
      </c>
      <c r="H14" s="26">
        <v>588188</v>
      </c>
      <c r="I14" s="26">
        <v>588188</v>
      </c>
      <c r="J14" s="26">
        <v>588188</v>
      </c>
      <c r="K14" s="26">
        <v>588188</v>
      </c>
      <c r="L14" s="26">
        <v>588188</v>
      </c>
      <c r="M14" s="26">
        <v>588188</v>
      </c>
      <c r="N14" s="26">
        <v>588185</v>
      </c>
      <c r="O14" s="26">
        <f t="shared" si="0"/>
        <v>182060229</v>
      </c>
    </row>
    <row r="15" spans="1:15" s="1" customFormat="1" ht="15.75">
      <c r="A15" s="27"/>
      <c r="B15" s="86" t="s">
        <v>33</v>
      </c>
      <c r="C15" s="28">
        <f aca="true" t="shared" si="1" ref="C15:O15">SUM(C7:C14)</f>
        <v>192295544</v>
      </c>
      <c r="D15" s="28">
        <f t="shared" si="1"/>
        <v>18293568</v>
      </c>
      <c r="E15" s="28">
        <f t="shared" si="1"/>
        <v>57293568</v>
      </c>
      <c r="F15" s="28">
        <f t="shared" si="1"/>
        <v>32793568</v>
      </c>
      <c r="G15" s="28">
        <f t="shared" si="1"/>
        <v>36138385</v>
      </c>
      <c r="H15" s="28">
        <f t="shared" si="1"/>
        <v>42338385</v>
      </c>
      <c r="I15" s="28">
        <f t="shared" si="1"/>
        <v>61140502</v>
      </c>
      <c r="J15" s="28">
        <f t="shared" si="1"/>
        <v>40983199</v>
      </c>
      <c r="K15" s="28">
        <f t="shared" si="1"/>
        <v>42139686</v>
      </c>
      <c r="L15" s="28">
        <f t="shared" si="1"/>
        <v>42037854</v>
      </c>
      <c r="M15" s="28">
        <f t="shared" si="1"/>
        <v>47005768</v>
      </c>
      <c r="N15" s="28">
        <f t="shared" si="1"/>
        <v>30793565</v>
      </c>
      <c r="O15" s="28">
        <f t="shared" si="1"/>
        <v>643253592</v>
      </c>
    </row>
    <row r="16" spans="1:15" s="1" customFormat="1" ht="15.7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</row>
    <row r="17" spans="1:15" s="3" customFormat="1" ht="15.7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3"/>
    </row>
    <row r="18" spans="1:15" s="1" customFormat="1" ht="15.75">
      <c r="A18" s="24" t="s">
        <v>34</v>
      </c>
      <c r="B18" s="25" t="s">
        <v>35</v>
      </c>
      <c r="C18" s="26">
        <v>8903396</v>
      </c>
      <c r="D18" s="26">
        <v>8903396</v>
      </c>
      <c r="E18" s="26">
        <v>8903396</v>
      </c>
      <c r="F18" s="26">
        <v>8903396</v>
      </c>
      <c r="G18" s="26">
        <v>8903396</v>
      </c>
      <c r="H18" s="26">
        <v>8903396</v>
      </c>
      <c r="I18" s="26">
        <v>8903396</v>
      </c>
      <c r="J18" s="26">
        <v>8903396</v>
      </c>
      <c r="K18" s="26">
        <v>8903396</v>
      </c>
      <c r="L18" s="26">
        <v>8903396</v>
      </c>
      <c r="M18" s="26">
        <v>8903396</v>
      </c>
      <c r="N18" s="26">
        <v>8903401</v>
      </c>
      <c r="O18" s="26">
        <f aca="true" t="shared" si="2" ref="O18:O26">SUM(C18:N18)</f>
        <v>106840757</v>
      </c>
    </row>
    <row r="19" spans="1:15" s="1" customFormat="1" ht="15.75">
      <c r="A19" s="24" t="s">
        <v>36</v>
      </c>
      <c r="B19" s="25" t="s">
        <v>37</v>
      </c>
      <c r="C19" s="26">
        <v>1282018</v>
      </c>
      <c r="D19" s="26">
        <v>1282018</v>
      </c>
      <c r="E19" s="26">
        <v>1282018</v>
      </c>
      <c r="F19" s="26">
        <v>1282018</v>
      </c>
      <c r="G19" s="26">
        <v>1282018</v>
      </c>
      <c r="H19" s="26">
        <v>1282018</v>
      </c>
      <c r="I19" s="26">
        <v>1282018</v>
      </c>
      <c r="J19" s="26">
        <v>1282018</v>
      </c>
      <c r="K19" s="26">
        <v>1282018</v>
      </c>
      <c r="L19" s="26">
        <v>1282018</v>
      </c>
      <c r="M19" s="26">
        <v>1282018</v>
      </c>
      <c r="N19" s="26">
        <v>1282016</v>
      </c>
      <c r="O19" s="26">
        <f t="shared" si="2"/>
        <v>15384214</v>
      </c>
    </row>
    <row r="20" spans="1:15" s="1" customFormat="1" ht="15.75">
      <c r="A20" s="24" t="s">
        <v>38</v>
      </c>
      <c r="B20" s="25" t="s">
        <v>39</v>
      </c>
      <c r="C20" s="26">
        <v>17294802</v>
      </c>
      <c r="D20" s="26">
        <v>17294802</v>
      </c>
      <c r="E20" s="26">
        <v>17294802</v>
      </c>
      <c r="F20" s="26">
        <v>17294802</v>
      </c>
      <c r="G20" s="26">
        <v>17294802</v>
      </c>
      <c r="H20" s="26">
        <v>17294802</v>
      </c>
      <c r="I20" s="26">
        <v>17294802</v>
      </c>
      <c r="J20" s="26">
        <v>17294802</v>
      </c>
      <c r="K20" s="26">
        <v>17294802</v>
      </c>
      <c r="L20" s="26">
        <v>17294802</v>
      </c>
      <c r="M20" s="26">
        <v>17294802</v>
      </c>
      <c r="N20" s="26">
        <v>17294799</v>
      </c>
      <c r="O20" s="26">
        <f t="shared" si="2"/>
        <v>207537621</v>
      </c>
    </row>
    <row r="21" spans="1:15" s="1" customFormat="1" ht="15.75">
      <c r="A21" s="24" t="s">
        <v>40</v>
      </c>
      <c r="B21" s="25" t="s">
        <v>41</v>
      </c>
      <c r="C21" s="26">
        <v>469000</v>
      </c>
      <c r="D21" s="26">
        <v>469000</v>
      </c>
      <c r="E21" s="26">
        <v>469000</v>
      </c>
      <c r="F21" s="26">
        <v>469000</v>
      </c>
      <c r="G21" s="26">
        <v>469000</v>
      </c>
      <c r="H21" s="26">
        <v>469000</v>
      </c>
      <c r="I21" s="26">
        <v>469000</v>
      </c>
      <c r="J21" s="26">
        <v>469000</v>
      </c>
      <c r="K21" s="26">
        <v>469000</v>
      </c>
      <c r="L21" s="26">
        <v>469000</v>
      </c>
      <c r="M21" s="26">
        <v>469000</v>
      </c>
      <c r="N21" s="26">
        <v>469000</v>
      </c>
      <c r="O21" s="26">
        <f t="shared" si="2"/>
        <v>5628000</v>
      </c>
    </row>
    <row r="22" spans="1:15" s="1" customFormat="1" ht="15.75">
      <c r="A22" s="24" t="s">
        <v>42</v>
      </c>
      <c r="B22" s="25" t="s">
        <v>43</v>
      </c>
      <c r="C22" s="26">
        <v>8494554</v>
      </c>
      <c r="D22" s="26">
        <v>8494554</v>
      </c>
      <c r="E22" s="26">
        <v>8494554</v>
      </c>
      <c r="F22" s="26">
        <v>8494554</v>
      </c>
      <c r="G22" s="26">
        <v>8494554</v>
      </c>
      <c r="H22" s="26">
        <v>8494554</v>
      </c>
      <c r="I22" s="26">
        <v>8494554</v>
      </c>
      <c r="J22" s="26">
        <v>8494554</v>
      </c>
      <c r="K22" s="26">
        <v>13494554</v>
      </c>
      <c r="L22" s="26">
        <v>12994554</v>
      </c>
      <c r="M22" s="26">
        <v>11425802</v>
      </c>
      <c r="N22" s="26">
        <v>8494559</v>
      </c>
      <c r="O22" s="26">
        <f t="shared" si="2"/>
        <v>114365901</v>
      </c>
    </row>
    <row r="23" spans="1:15" s="1" customFormat="1" ht="15.75">
      <c r="A23" s="24" t="s">
        <v>44</v>
      </c>
      <c r="B23" s="25" t="s">
        <v>45</v>
      </c>
      <c r="C23" s="26"/>
      <c r="D23" s="26">
        <v>18627152</v>
      </c>
      <c r="E23" s="26">
        <v>18627152</v>
      </c>
      <c r="F23" s="26">
        <v>18627152</v>
      </c>
      <c r="G23" s="26">
        <v>18627150</v>
      </c>
      <c r="H23" s="26"/>
      <c r="I23" s="26">
        <v>199920</v>
      </c>
      <c r="J23" s="26"/>
      <c r="K23" s="26">
        <v>7955547</v>
      </c>
      <c r="L23" s="26"/>
      <c r="M23" s="26">
        <v>2698336</v>
      </c>
      <c r="N23" s="26"/>
      <c r="O23" s="26">
        <f t="shared" si="2"/>
        <v>85362409</v>
      </c>
    </row>
    <row r="24" spans="1:15" s="1" customFormat="1" ht="15.75">
      <c r="A24" s="24" t="s">
        <v>46</v>
      </c>
      <c r="B24" s="25" t="s">
        <v>47</v>
      </c>
      <c r="C24" s="26"/>
      <c r="D24" s="26"/>
      <c r="E24" s="26">
        <v>20791422</v>
      </c>
      <c r="F24" s="26">
        <v>20791422</v>
      </c>
      <c r="G24" s="26">
        <v>20791422</v>
      </c>
      <c r="H24" s="26">
        <v>20791421</v>
      </c>
      <c r="I24" s="26"/>
      <c r="J24" s="26">
        <v>5000000</v>
      </c>
      <c r="K24" s="26">
        <v>10000000</v>
      </c>
      <c r="L24" s="26">
        <v>3498938</v>
      </c>
      <c r="M24" s="26"/>
      <c r="N24" s="26"/>
      <c r="O24" s="26">
        <f t="shared" si="2"/>
        <v>101664625</v>
      </c>
    </row>
    <row r="25" spans="1:15" s="1" customFormat="1" ht="15.75">
      <c r="A25" s="24" t="s">
        <v>48</v>
      </c>
      <c r="B25" s="25" t="s">
        <v>49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>
        <f t="shared" si="2"/>
        <v>0</v>
      </c>
    </row>
    <row r="26" spans="1:15" s="1" customFormat="1" ht="15.75">
      <c r="A26" s="24" t="s">
        <v>50</v>
      </c>
      <c r="B26" s="25" t="s">
        <v>51</v>
      </c>
      <c r="C26" s="26">
        <v>539172</v>
      </c>
      <c r="D26" s="26">
        <v>539172</v>
      </c>
      <c r="E26" s="26">
        <v>539172</v>
      </c>
      <c r="F26" s="26">
        <v>539172</v>
      </c>
      <c r="G26" s="26">
        <v>539172</v>
      </c>
      <c r="H26" s="26">
        <v>539172</v>
      </c>
      <c r="I26" s="26">
        <v>539172</v>
      </c>
      <c r="J26" s="26">
        <v>539172</v>
      </c>
      <c r="K26" s="26">
        <v>539172</v>
      </c>
      <c r="L26" s="26">
        <v>539172</v>
      </c>
      <c r="M26" s="26">
        <v>539172</v>
      </c>
      <c r="N26" s="26">
        <v>539173</v>
      </c>
      <c r="O26" s="26">
        <f t="shared" si="2"/>
        <v>6470065</v>
      </c>
    </row>
    <row r="27" spans="1:15" s="1" customFormat="1" ht="15.75">
      <c r="A27" s="29"/>
      <c r="B27" s="86" t="s">
        <v>52</v>
      </c>
      <c r="C27" s="28">
        <f aca="true" t="shared" si="3" ref="C27:N27">SUM(C18:C26)</f>
        <v>36982942</v>
      </c>
      <c r="D27" s="28">
        <f t="shared" si="3"/>
        <v>55610094</v>
      </c>
      <c r="E27" s="28">
        <f t="shared" si="3"/>
        <v>76401516</v>
      </c>
      <c r="F27" s="28">
        <f t="shared" si="3"/>
        <v>76401516</v>
      </c>
      <c r="G27" s="28">
        <f t="shared" si="3"/>
        <v>76401514</v>
      </c>
      <c r="H27" s="28">
        <f t="shared" si="3"/>
        <v>57774363</v>
      </c>
      <c r="I27" s="28">
        <f t="shared" si="3"/>
        <v>37182862</v>
      </c>
      <c r="J27" s="28">
        <f t="shared" si="3"/>
        <v>41982942</v>
      </c>
      <c r="K27" s="28">
        <f t="shared" si="3"/>
        <v>59938489</v>
      </c>
      <c r="L27" s="28">
        <f t="shared" si="3"/>
        <v>44981880</v>
      </c>
      <c r="M27" s="28">
        <f t="shared" si="3"/>
        <v>42612526</v>
      </c>
      <c r="N27" s="28">
        <f t="shared" si="3"/>
        <v>36982948</v>
      </c>
      <c r="O27" s="28">
        <f>SUM(O18:O26)</f>
        <v>643253592</v>
      </c>
    </row>
  </sheetData>
  <sheetProtection selectLockedCells="1" selectUnlockedCells="1"/>
  <mergeCells count="6">
    <mergeCell ref="A16:O17"/>
    <mergeCell ref="A1:O1"/>
    <mergeCell ref="A2:O2"/>
    <mergeCell ref="A3:O3"/>
    <mergeCell ref="A4:O4"/>
    <mergeCell ref="A5:O5"/>
  </mergeCells>
  <printOptions headings="1"/>
  <pageMargins left="0.25" right="0.25" top="0.75" bottom="0.75" header="0.3" footer="0.3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75" zoomScalePageLayoutView="0" workbookViewId="0" topLeftCell="A1">
      <selection activeCell="A16" sqref="A16"/>
    </sheetView>
  </sheetViews>
  <sheetFormatPr defaultColWidth="9.00390625" defaultRowHeight="15.75"/>
  <cols>
    <col min="1" max="1" width="22.125" style="2" customWidth="1"/>
    <col min="2" max="2" width="24.375" style="2" customWidth="1"/>
    <col min="3" max="3" width="20.375" style="2" customWidth="1"/>
    <col min="4" max="4" width="36.125" style="2" customWidth="1"/>
    <col min="5" max="5" width="17.125" style="2" customWidth="1"/>
    <col min="6" max="16384" width="9.00390625" style="2" customWidth="1"/>
  </cols>
  <sheetData>
    <row r="1" spans="1:5" s="1" customFormat="1" ht="20.25" customHeight="1">
      <c r="A1" s="74" t="s">
        <v>0</v>
      </c>
      <c r="B1" s="74"/>
      <c r="C1" s="74"/>
      <c r="D1" s="74"/>
      <c r="E1" s="74"/>
    </row>
    <row r="2" spans="1:5" s="1" customFormat="1" ht="21.75" customHeight="1">
      <c r="A2" s="74" t="s">
        <v>88</v>
      </c>
      <c r="B2" s="74"/>
      <c r="C2" s="74"/>
      <c r="D2" s="74"/>
      <c r="E2" s="74"/>
    </row>
    <row r="3" spans="1:5" s="1" customFormat="1" ht="21.75" customHeight="1">
      <c r="A3" s="22"/>
      <c r="B3" s="22"/>
      <c r="C3" s="22"/>
      <c r="D3" s="22"/>
      <c r="E3" s="22"/>
    </row>
    <row r="4" spans="1:5" s="1" customFormat="1" ht="15.75">
      <c r="A4" s="4"/>
      <c r="B4" s="4"/>
      <c r="C4" s="4"/>
      <c r="D4" s="4"/>
      <c r="E4" s="4"/>
    </row>
    <row r="5" spans="1:5" s="1" customFormat="1" ht="15.75">
      <c r="A5" s="66" t="s">
        <v>3</v>
      </c>
      <c r="B5" s="76" t="s">
        <v>53</v>
      </c>
      <c r="C5" s="76"/>
      <c r="D5" s="66" t="s">
        <v>54</v>
      </c>
      <c r="E5" s="66" t="s">
        <v>55</v>
      </c>
    </row>
    <row r="6" spans="1:5" s="1" customFormat="1" ht="15.75">
      <c r="A6" s="5"/>
      <c r="B6" s="6"/>
      <c r="C6" s="6"/>
      <c r="D6" s="6"/>
      <c r="E6" s="6"/>
    </row>
    <row r="7" spans="1:5" s="1" customFormat="1" ht="15.75">
      <c r="A7" s="1" t="s">
        <v>56</v>
      </c>
      <c r="B7" s="7"/>
      <c r="C7" s="8" t="s">
        <v>57</v>
      </c>
      <c r="D7" s="9">
        <v>0</v>
      </c>
      <c r="E7" s="9">
        <v>0</v>
      </c>
    </row>
    <row r="8" spans="2:5" s="1" customFormat="1" ht="15.75">
      <c r="B8" s="7"/>
      <c r="C8" s="8"/>
      <c r="D8" s="10"/>
      <c r="E8" s="9"/>
    </row>
    <row r="9" spans="1:5" s="1" customFormat="1" ht="15.75">
      <c r="A9" s="11" t="s">
        <v>58</v>
      </c>
      <c r="B9" s="12"/>
      <c r="C9" s="64">
        <v>598009</v>
      </c>
      <c r="D9" s="9">
        <v>10887448</v>
      </c>
      <c r="E9" s="9">
        <f>SUM(B9:D9)</f>
        <v>11485457</v>
      </c>
    </row>
    <row r="10" spans="1:5" s="1" customFormat="1" ht="15.75">
      <c r="A10" s="11"/>
      <c r="B10" s="12"/>
      <c r="C10" s="13"/>
      <c r="D10" s="8"/>
      <c r="E10" s="9"/>
    </row>
    <row r="11" spans="1:5" s="1" customFormat="1" ht="15.75">
      <c r="A11" s="1" t="s">
        <v>59</v>
      </c>
      <c r="B11" s="7"/>
      <c r="C11" s="8" t="s">
        <v>57</v>
      </c>
      <c r="D11" s="8" t="s">
        <v>57</v>
      </c>
      <c r="E11" s="9">
        <f>SUM(B11:D11)</f>
        <v>0</v>
      </c>
    </row>
    <row r="12" spans="2:5" s="1" customFormat="1" ht="15.75">
      <c r="B12" s="7"/>
      <c r="C12" s="8"/>
      <c r="D12" s="8"/>
      <c r="E12" s="9"/>
    </row>
    <row r="13" spans="1:5" s="1" customFormat="1" ht="15.75">
      <c r="A13" s="1" t="s">
        <v>60</v>
      </c>
      <c r="B13" s="14">
        <v>0</v>
      </c>
      <c r="C13" s="9">
        <v>0</v>
      </c>
      <c r="D13" s="9">
        <v>0</v>
      </c>
      <c r="E13" s="9">
        <f>SUM(B13:D13)</f>
        <v>0</v>
      </c>
    </row>
    <row r="14" spans="1:5" s="1" customFormat="1" ht="38.25">
      <c r="A14" s="15"/>
      <c r="B14" s="67" t="s">
        <v>61</v>
      </c>
      <c r="C14" s="67" t="s">
        <v>62</v>
      </c>
      <c r="D14" s="68" t="s">
        <v>63</v>
      </c>
      <c r="E14" s="16"/>
    </row>
    <row r="15" spans="1:5" s="1" customFormat="1" ht="18.75" customHeight="1">
      <c r="A15" s="17"/>
      <c r="B15" s="18"/>
      <c r="C15" s="19"/>
      <c r="D15" s="20"/>
      <c r="E15" s="21"/>
    </row>
    <row r="16" spans="1:5" s="1" customFormat="1" ht="15.75">
      <c r="A16" s="69" t="s">
        <v>64</v>
      </c>
      <c r="B16" s="9">
        <f>B13</f>
        <v>0</v>
      </c>
      <c r="C16" s="9">
        <f>C13</f>
        <v>0</v>
      </c>
      <c r="D16" s="9">
        <f>D9+D13</f>
        <v>10887448</v>
      </c>
      <c r="E16" s="9">
        <f>E9+E13</f>
        <v>11485457</v>
      </c>
    </row>
  </sheetData>
  <sheetProtection selectLockedCells="1" selectUnlockedCells="1"/>
  <mergeCells count="3">
    <mergeCell ref="A1:E1"/>
    <mergeCell ref="A2:E2"/>
    <mergeCell ref="B5:C5"/>
  </mergeCells>
  <printOptions headings="1"/>
  <pageMargins left="0.3402777777777778" right="0.75" top="1" bottom="1" header="0.5118055555555555" footer="0.5118055555555555"/>
  <pageSetup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SheetLayoutView="75" zoomScalePageLayoutView="0" workbookViewId="0" topLeftCell="A25">
      <selection activeCell="A41" sqref="A41:B41"/>
    </sheetView>
  </sheetViews>
  <sheetFormatPr defaultColWidth="10.75390625" defaultRowHeight="15.75"/>
  <cols>
    <col min="1" max="1" width="4.375" style="31" customWidth="1"/>
    <col min="2" max="2" width="29.875" style="31" customWidth="1"/>
    <col min="3" max="4" width="11.375" style="31" customWidth="1"/>
    <col min="5" max="6" width="11.125" style="31" customWidth="1"/>
    <col min="7" max="16384" width="10.75390625" style="31" customWidth="1"/>
  </cols>
  <sheetData>
    <row r="1" spans="1:5" ht="15">
      <c r="A1" s="84"/>
      <c r="B1" s="84"/>
      <c r="C1" s="30"/>
      <c r="D1" s="30"/>
      <c r="E1" s="30"/>
    </row>
    <row r="2" spans="1:5" ht="15">
      <c r="A2" s="32"/>
      <c r="B2" s="33"/>
      <c r="C2" s="33"/>
      <c r="D2" s="33"/>
      <c r="E2" s="33"/>
    </row>
    <row r="3" spans="1:7" ht="15">
      <c r="A3" s="80" t="s">
        <v>0</v>
      </c>
      <c r="B3" s="80"/>
      <c r="C3" s="80"/>
      <c r="D3" s="80"/>
      <c r="E3" s="80"/>
      <c r="F3" s="80"/>
      <c r="G3" s="80"/>
    </row>
    <row r="4" spans="1:7" ht="30.75" customHeight="1">
      <c r="A4" s="81" t="s">
        <v>65</v>
      </c>
      <c r="B4" s="81"/>
      <c r="C4" s="81"/>
      <c r="D4" s="81"/>
      <c r="E4" s="81"/>
      <c r="F4" s="81"/>
      <c r="G4" s="81"/>
    </row>
    <row r="5" spans="1:5" ht="15">
      <c r="A5" s="34"/>
      <c r="B5" s="34"/>
      <c r="C5" s="34"/>
      <c r="D5" s="34"/>
      <c r="E5" s="34"/>
    </row>
    <row r="6" spans="1:5" ht="15">
      <c r="A6" s="35"/>
      <c r="B6" s="35"/>
      <c r="C6" s="35"/>
      <c r="D6" s="35"/>
      <c r="E6" s="35"/>
    </row>
    <row r="7" spans="1:7" ht="12.75" customHeight="1">
      <c r="A7" s="85" t="s">
        <v>3</v>
      </c>
      <c r="B7" s="85"/>
      <c r="C7" s="77" t="s">
        <v>90</v>
      </c>
      <c r="D7" s="77" t="s">
        <v>91</v>
      </c>
      <c r="E7" s="77" t="s">
        <v>82</v>
      </c>
      <c r="F7" s="77" t="s">
        <v>83</v>
      </c>
      <c r="G7" s="77" t="s">
        <v>87</v>
      </c>
    </row>
    <row r="8" spans="1:7" ht="39.75" customHeight="1">
      <c r="A8" s="85"/>
      <c r="B8" s="85"/>
      <c r="C8" s="77" t="s">
        <v>66</v>
      </c>
      <c r="D8" s="77" t="s">
        <v>67</v>
      </c>
      <c r="E8" s="77" t="s">
        <v>67</v>
      </c>
      <c r="F8" s="77" t="s">
        <v>84</v>
      </c>
      <c r="G8" s="77" t="s">
        <v>85</v>
      </c>
    </row>
    <row r="9" spans="1:7" ht="15" customHeight="1">
      <c r="A9" s="82" t="s">
        <v>68</v>
      </c>
      <c r="B9" s="82"/>
      <c r="C9" s="36">
        <f>SUM(C10:C13)</f>
        <v>417739841</v>
      </c>
      <c r="D9" s="36">
        <f>SUM(D10:D13)</f>
        <v>416958812</v>
      </c>
      <c r="E9" s="37">
        <f>SUM(E10:E13)</f>
        <v>380015000</v>
      </c>
      <c r="F9" s="38">
        <f>SUM(F10:F13)</f>
        <v>379915000</v>
      </c>
      <c r="G9" s="38">
        <f>SUM(G10:G13)</f>
        <v>379915000</v>
      </c>
    </row>
    <row r="10" spans="1:7" ht="37.5" customHeight="1">
      <c r="A10" s="39" t="s">
        <v>17</v>
      </c>
      <c r="B10" s="40" t="s">
        <v>69</v>
      </c>
      <c r="C10" s="41">
        <v>99108746</v>
      </c>
      <c r="D10" s="41">
        <f>ütemterv!O7</f>
        <v>116316814</v>
      </c>
      <c r="E10" s="42">
        <v>105000000</v>
      </c>
      <c r="F10" s="57">
        <v>135000000</v>
      </c>
      <c r="G10" s="57">
        <v>135000000</v>
      </c>
    </row>
    <row r="11" spans="1:7" ht="15.75" customHeight="1">
      <c r="A11" s="43" t="s">
        <v>19</v>
      </c>
      <c r="B11" s="44" t="s">
        <v>20</v>
      </c>
      <c r="C11" s="45">
        <v>121500000</v>
      </c>
      <c r="D11" s="45">
        <f>ütemterv!O8</f>
        <v>110814182</v>
      </c>
      <c r="E11" s="46">
        <v>140000000</v>
      </c>
      <c r="F11" s="59">
        <v>120000000</v>
      </c>
      <c r="G11" s="59">
        <v>120000000</v>
      </c>
    </row>
    <row r="12" spans="1:7" ht="18.75" customHeight="1">
      <c r="A12" s="43" t="s">
        <v>21</v>
      </c>
      <c r="B12" s="44" t="s">
        <v>22</v>
      </c>
      <c r="C12" s="45">
        <v>196931095</v>
      </c>
      <c r="D12" s="45">
        <f>ütemterv!O9</f>
        <v>186415616</v>
      </c>
      <c r="E12" s="46">
        <v>134665000</v>
      </c>
      <c r="F12" s="46">
        <v>124565000</v>
      </c>
      <c r="G12" s="46">
        <v>124565000</v>
      </c>
    </row>
    <row r="13" spans="1:7" ht="15.75" customHeight="1">
      <c r="A13" s="43" t="s">
        <v>23</v>
      </c>
      <c r="B13" s="44" t="s">
        <v>70</v>
      </c>
      <c r="C13" s="45">
        <v>200000</v>
      </c>
      <c r="D13" s="45">
        <f>ütemterv!O10</f>
        <v>3412200</v>
      </c>
      <c r="E13" s="46">
        <v>350000</v>
      </c>
      <c r="F13" s="59">
        <v>350000</v>
      </c>
      <c r="G13" s="59">
        <v>350000</v>
      </c>
    </row>
    <row r="14" spans="1:7" ht="15">
      <c r="A14" s="43"/>
      <c r="B14" s="44"/>
      <c r="C14" s="45"/>
      <c r="D14" s="45"/>
      <c r="E14" s="45"/>
      <c r="F14" s="60"/>
      <c r="G14" s="60"/>
    </row>
    <row r="15" spans="1:7" ht="13.5" customHeight="1">
      <c r="A15" s="78" t="s">
        <v>71</v>
      </c>
      <c r="B15" s="79"/>
      <c r="C15" s="47">
        <f>SUM(C16:C18)</f>
        <v>13880670</v>
      </c>
      <c r="D15" s="47">
        <f>SUM(D16:D18)</f>
        <v>43953881</v>
      </c>
      <c r="E15" s="48">
        <f>SUM(E16:E18)</f>
        <v>600000</v>
      </c>
      <c r="F15" s="63">
        <f>SUM(F16:F18)</f>
        <v>600000</v>
      </c>
      <c r="G15" s="63">
        <f>SUM(G16:G18)</f>
        <v>600000</v>
      </c>
    </row>
    <row r="16" spans="1:7" ht="30" customHeight="1">
      <c r="A16" s="39" t="s">
        <v>25</v>
      </c>
      <c r="B16" s="87" t="s">
        <v>72</v>
      </c>
      <c r="C16" s="41">
        <v>13000000</v>
      </c>
      <c r="D16" s="41">
        <f>ütemterv!O11</f>
        <v>43353881</v>
      </c>
      <c r="E16" s="42">
        <v>0</v>
      </c>
      <c r="F16" s="57">
        <v>0</v>
      </c>
      <c r="G16" s="57">
        <v>0</v>
      </c>
    </row>
    <row r="17" spans="1:7" ht="15.75" customHeight="1">
      <c r="A17" s="43" t="s">
        <v>27</v>
      </c>
      <c r="B17" s="44" t="s">
        <v>28</v>
      </c>
      <c r="C17" s="49">
        <v>600000</v>
      </c>
      <c r="D17" s="49">
        <f>ütemterv!O12</f>
        <v>600000</v>
      </c>
      <c r="E17" s="49">
        <v>600000</v>
      </c>
      <c r="F17" s="49">
        <v>600000</v>
      </c>
      <c r="G17" s="49">
        <v>600000</v>
      </c>
    </row>
    <row r="18" spans="1:7" ht="15.75" customHeight="1">
      <c r="A18" s="43" t="s">
        <v>29</v>
      </c>
      <c r="B18" s="44" t="s">
        <v>73</v>
      </c>
      <c r="C18" s="49">
        <f>ütemterv!O13</f>
        <v>280670</v>
      </c>
      <c r="D18" s="49">
        <f>ütemterv!P13</f>
        <v>0</v>
      </c>
      <c r="E18" s="50">
        <v>0</v>
      </c>
      <c r="F18" s="59">
        <v>0</v>
      </c>
      <c r="G18" s="59">
        <v>0</v>
      </c>
    </row>
    <row r="19" spans="1:7" ht="15">
      <c r="A19" s="51"/>
      <c r="B19" s="44"/>
      <c r="C19" s="49"/>
      <c r="D19" s="49"/>
      <c r="E19" s="49"/>
      <c r="F19" s="60"/>
      <c r="G19" s="60"/>
    </row>
    <row r="20" spans="1:7" ht="15.75" customHeight="1">
      <c r="A20" s="78" t="s">
        <v>32</v>
      </c>
      <c r="B20" s="79"/>
      <c r="C20" s="47">
        <f>SUM(C21)</f>
        <v>182060229</v>
      </c>
      <c r="D20" s="47">
        <f>SUM(D21)</f>
        <v>182060229</v>
      </c>
      <c r="E20" s="48">
        <f>SUM(E21)</f>
        <v>139800000</v>
      </c>
      <c r="F20" s="63">
        <f>SUM(F21)</f>
        <v>139900000</v>
      </c>
      <c r="G20" s="63">
        <f>SUM(G21)</f>
        <v>139900000</v>
      </c>
    </row>
    <row r="21" spans="1:7" ht="16.5" customHeight="1">
      <c r="A21" s="43" t="s">
        <v>31</v>
      </c>
      <c r="B21" s="44" t="s">
        <v>32</v>
      </c>
      <c r="C21" s="49">
        <f>ütemterv!O14</f>
        <v>182060229</v>
      </c>
      <c r="D21" s="49">
        <f>ütemterv!O14</f>
        <v>182060229</v>
      </c>
      <c r="E21" s="50">
        <v>139800000</v>
      </c>
      <c r="F21" s="59">
        <v>139900000</v>
      </c>
      <c r="G21" s="59">
        <v>139900000</v>
      </c>
    </row>
    <row r="22" spans="1:7" ht="15">
      <c r="A22" s="43"/>
      <c r="B22" s="44"/>
      <c r="C22" s="49"/>
      <c r="D22" s="49"/>
      <c r="E22" s="49"/>
      <c r="F22" s="60"/>
      <c r="G22" s="60"/>
    </row>
    <row r="23" spans="1:7" ht="15" customHeight="1">
      <c r="A23" s="78" t="s">
        <v>74</v>
      </c>
      <c r="B23" s="79"/>
      <c r="C23" s="47">
        <f>SUM(C9+C15+C20)</f>
        <v>613680740</v>
      </c>
      <c r="D23" s="47">
        <f>SUM(D9+D15+D20)</f>
        <v>642972922</v>
      </c>
      <c r="E23" s="48">
        <f>SUM(E9+E15+E20)</f>
        <v>520415000</v>
      </c>
      <c r="F23" s="63">
        <f>SUM(F9+F15+F20)</f>
        <v>520415000</v>
      </c>
      <c r="G23" s="63">
        <f>SUM(G9+G15+G20)</f>
        <v>520415000</v>
      </c>
    </row>
    <row r="24" spans="1:7" ht="15" customHeight="1">
      <c r="A24" s="52"/>
      <c r="B24" s="52"/>
      <c r="C24" s="53"/>
      <c r="D24" s="53"/>
      <c r="E24" s="53"/>
      <c r="F24" s="61"/>
      <c r="G24" s="61"/>
    </row>
    <row r="25" spans="1:7" ht="15">
      <c r="A25" s="54"/>
      <c r="B25" s="54"/>
      <c r="C25" s="55"/>
      <c r="D25" s="55"/>
      <c r="E25" s="55"/>
      <c r="F25" s="62"/>
      <c r="G25" s="62"/>
    </row>
    <row r="26" spans="1:7" ht="13.5" customHeight="1">
      <c r="A26" s="83" t="s">
        <v>75</v>
      </c>
      <c r="B26" s="83"/>
      <c r="C26" s="47">
        <f>SUM(C27:C31)</f>
        <v>459575493</v>
      </c>
      <c r="D26" s="47">
        <f>SUM(D27:D31)</f>
        <v>449756493</v>
      </c>
      <c r="E26" s="48">
        <f>SUM(E27:E31)</f>
        <v>473000000</v>
      </c>
      <c r="F26" s="63">
        <f>SUM(F27:F31)</f>
        <v>473000000</v>
      </c>
      <c r="G26" s="63">
        <f>SUM(G27:G31)</f>
        <v>473000000</v>
      </c>
    </row>
    <row r="27" spans="1:7" ht="19.5" customHeight="1">
      <c r="A27" s="43" t="s">
        <v>34</v>
      </c>
      <c r="B27" s="44" t="s">
        <v>35</v>
      </c>
      <c r="C27" s="45">
        <f>ütemterv!O18</f>
        <v>106840757</v>
      </c>
      <c r="D27" s="45">
        <f>ütemterv!O18</f>
        <v>106840757</v>
      </c>
      <c r="E27" s="46">
        <v>100000000</v>
      </c>
      <c r="F27" s="46">
        <v>100000000</v>
      </c>
      <c r="G27" s="46">
        <v>100000000</v>
      </c>
    </row>
    <row r="28" spans="1:7" ht="33" customHeight="1">
      <c r="A28" s="39" t="s">
        <v>36</v>
      </c>
      <c r="B28" s="40" t="s">
        <v>76</v>
      </c>
      <c r="C28" s="41">
        <f>ütemterv!O19</f>
        <v>15384214</v>
      </c>
      <c r="D28" s="41">
        <f>ütemterv!O19</f>
        <v>15384214</v>
      </c>
      <c r="E28" s="42">
        <v>18000000</v>
      </c>
      <c r="F28" s="42">
        <v>18000000</v>
      </c>
      <c r="G28" s="42">
        <v>18000000</v>
      </c>
    </row>
    <row r="29" spans="1:7" ht="17.25" customHeight="1">
      <c r="A29" s="43" t="s">
        <v>38</v>
      </c>
      <c r="B29" s="44" t="s">
        <v>39</v>
      </c>
      <c r="C29" s="45">
        <v>217356621</v>
      </c>
      <c r="D29" s="45">
        <f>ütemterv!O20</f>
        <v>207537621</v>
      </c>
      <c r="E29" s="46">
        <v>200000000</v>
      </c>
      <c r="F29" s="46">
        <v>200000000</v>
      </c>
      <c r="G29" s="46">
        <v>200000000</v>
      </c>
    </row>
    <row r="30" spans="1:7" ht="18" customHeight="1">
      <c r="A30" s="43" t="s">
        <v>40</v>
      </c>
      <c r="B30" s="44" t="s">
        <v>41</v>
      </c>
      <c r="C30" s="45">
        <f>ütemterv!O21</f>
        <v>5628000</v>
      </c>
      <c r="D30" s="45">
        <f>ütemterv!O21</f>
        <v>5628000</v>
      </c>
      <c r="E30" s="46">
        <v>5000000</v>
      </c>
      <c r="F30" s="46">
        <v>5000000</v>
      </c>
      <c r="G30" s="46">
        <v>5000000</v>
      </c>
    </row>
    <row r="31" spans="1:7" ht="16.5" customHeight="1">
      <c r="A31" s="43" t="s">
        <v>42</v>
      </c>
      <c r="B31" s="44" t="s">
        <v>77</v>
      </c>
      <c r="C31" s="45">
        <f>ütemterv!O22</f>
        <v>114365901</v>
      </c>
      <c r="D31" s="45">
        <f>ütemterv!O22</f>
        <v>114365901</v>
      </c>
      <c r="E31" s="46">
        <v>150000000</v>
      </c>
      <c r="F31" s="46">
        <v>150000000</v>
      </c>
      <c r="G31" s="46">
        <v>150000000</v>
      </c>
    </row>
    <row r="32" spans="1:7" ht="15">
      <c r="A32" s="43"/>
      <c r="B32" s="56"/>
      <c r="C32" s="45"/>
      <c r="D32" s="45"/>
      <c r="E32" s="45"/>
      <c r="F32" s="60"/>
      <c r="G32" s="60"/>
    </row>
    <row r="33" spans="1:7" ht="15.75" customHeight="1">
      <c r="A33" s="78" t="s">
        <v>78</v>
      </c>
      <c r="B33" s="79"/>
      <c r="C33" s="47">
        <f>SUM(C34:C36)</f>
        <v>157874213</v>
      </c>
      <c r="D33" s="47">
        <f>SUM(D34:D36)</f>
        <v>187027034</v>
      </c>
      <c r="E33" s="48">
        <f>SUM(E34:E36)</f>
        <v>43415000</v>
      </c>
      <c r="F33" s="63">
        <f>SUM(F34:F36)</f>
        <v>43415000</v>
      </c>
      <c r="G33" s="63">
        <f>SUM(G34:G36)</f>
        <v>43415000</v>
      </c>
    </row>
    <row r="34" spans="1:7" ht="15" customHeight="1">
      <c r="A34" s="44" t="s">
        <v>44</v>
      </c>
      <c r="B34" s="44" t="s">
        <v>45</v>
      </c>
      <c r="C34" s="49">
        <v>74708526</v>
      </c>
      <c r="D34" s="49">
        <f>ütemterv!O23</f>
        <v>85362409</v>
      </c>
      <c r="E34" s="50">
        <v>30000000</v>
      </c>
      <c r="F34" s="59">
        <v>30000000</v>
      </c>
      <c r="G34" s="59">
        <v>30000000</v>
      </c>
    </row>
    <row r="35" spans="1:7" ht="17.25" customHeight="1">
      <c r="A35" s="44" t="s">
        <v>46</v>
      </c>
      <c r="B35" s="44" t="s">
        <v>47</v>
      </c>
      <c r="C35" s="49">
        <v>83165687</v>
      </c>
      <c r="D35" s="49">
        <f>ütemterv!O24</f>
        <v>101664625</v>
      </c>
      <c r="E35" s="50">
        <v>10000000</v>
      </c>
      <c r="F35" s="59">
        <v>10000000</v>
      </c>
      <c r="G35" s="59">
        <v>10000000</v>
      </c>
    </row>
    <row r="36" spans="1:7" ht="19.5" customHeight="1">
      <c r="A36" s="43" t="s">
        <v>79</v>
      </c>
      <c r="B36" s="44" t="s">
        <v>80</v>
      </c>
      <c r="C36" s="49">
        <f>ütemterv!O25</f>
        <v>0</v>
      </c>
      <c r="D36" s="49">
        <f>ütemterv!P25</f>
        <v>0</v>
      </c>
      <c r="E36" s="50">
        <v>3415000</v>
      </c>
      <c r="F36" s="59">
        <v>3415000</v>
      </c>
      <c r="G36" s="59">
        <v>3415000</v>
      </c>
    </row>
    <row r="37" spans="1:7" ht="15">
      <c r="A37" s="43"/>
      <c r="B37" s="43"/>
      <c r="C37" s="49"/>
      <c r="D37" s="49"/>
      <c r="E37" s="49"/>
      <c r="F37" s="60"/>
      <c r="G37" s="60"/>
    </row>
    <row r="38" spans="1:7" ht="14.25" customHeight="1">
      <c r="A38" s="78" t="s">
        <v>51</v>
      </c>
      <c r="B38" s="79"/>
      <c r="C38" s="47">
        <f>SUM(C39)</f>
        <v>6470065</v>
      </c>
      <c r="D38" s="47">
        <f>SUM(D39)</f>
        <v>6470065</v>
      </c>
      <c r="E38" s="48">
        <f>SUM(E39)</f>
        <v>4000000</v>
      </c>
      <c r="F38" s="63">
        <f>SUM(F39)</f>
        <v>4000000</v>
      </c>
      <c r="G38" s="63">
        <f>SUM(G39)</f>
        <v>4000000</v>
      </c>
    </row>
    <row r="39" spans="1:7" ht="15.75" customHeight="1">
      <c r="A39" s="43" t="s">
        <v>50</v>
      </c>
      <c r="B39" s="44" t="s">
        <v>51</v>
      </c>
      <c r="C39" s="49">
        <v>6470065</v>
      </c>
      <c r="D39" s="49">
        <f>ütemterv!O26</f>
        <v>6470065</v>
      </c>
      <c r="E39" s="50">
        <v>4000000</v>
      </c>
      <c r="F39" s="50">
        <v>4000000</v>
      </c>
      <c r="G39" s="50">
        <v>4000000</v>
      </c>
    </row>
    <row r="40" spans="1:7" ht="15">
      <c r="A40" s="43"/>
      <c r="B40" s="43"/>
      <c r="C40" s="49"/>
      <c r="D40" s="49"/>
      <c r="E40" s="49"/>
      <c r="F40" s="60"/>
      <c r="G40" s="60"/>
    </row>
    <row r="41" spans="1:7" ht="15.75" customHeight="1">
      <c r="A41" s="78" t="s">
        <v>81</v>
      </c>
      <c r="B41" s="79"/>
      <c r="C41" s="47">
        <f>SUM(C33,C26,C38)</f>
        <v>623919771</v>
      </c>
      <c r="D41" s="47">
        <f>SUM(D33,D26,D38)</f>
        <v>643253592</v>
      </c>
      <c r="E41" s="48">
        <f>SUM(E33,E26,E38)</f>
        <v>520415000</v>
      </c>
      <c r="F41" s="63">
        <f>SUM(F33,F26,F38)</f>
        <v>520415000</v>
      </c>
      <c r="G41" s="63">
        <f>SUM(G33,G26,G38)</f>
        <v>520415000</v>
      </c>
    </row>
    <row r="42" ht="15">
      <c r="F42" s="58"/>
    </row>
  </sheetData>
  <sheetProtection selectLockedCells="1" selectUnlockedCells="1"/>
  <mergeCells count="17">
    <mergeCell ref="A33:B33"/>
    <mergeCell ref="A38:B38"/>
    <mergeCell ref="A41:B41"/>
    <mergeCell ref="A26:B26"/>
    <mergeCell ref="A1:B1"/>
    <mergeCell ref="A7:B8"/>
    <mergeCell ref="C7:C8"/>
    <mergeCell ref="E7:E8"/>
    <mergeCell ref="F7:F8"/>
    <mergeCell ref="D7:D8"/>
    <mergeCell ref="A15:B15"/>
    <mergeCell ref="A20:B20"/>
    <mergeCell ref="A23:B23"/>
    <mergeCell ref="G7:G8"/>
    <mergeCell ref="A3:G3"/>
    <mergeCell ref="A4:G4"/>
    <mergeCell ref="A9:B9"/>
  </mergeCells>
  <printOptions/>
  <pageMargins left="0.7" right="0.7" top="0.75" bottom="0.75" header="0.3" footer="0.3"/>
  <pageSetup horizontalDpi="300" verticalDpi="300" orientation="portrait" paperSize="9" r:id="rId1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FritsSzilvi</dc:creator>
  <cp:keywords/>
  <dc:description/>
  <cp:lastModifiedBy>PozsgaiVirag</cp:lastModifiedBy>
  <cp:lastPrinted>2018-02-05T09:20:16Z</cp:lastPrinted>
  <dcterms:created xsi:type="dcterms:W3CDTF">2018-02-05T07:27:39Z</dcterms:created>
  <dcterms:modified xsi:type="dcterms:W3CDTF">2021-12-03T07:06:24Z</dcterms:modified>
  <cp:category/>
  <cp:version/>
  <cp:contentType/>
  <cp:contentStatus/>
</cp:coreProperties>
</file>